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els1.sharepoint.com/teams/ToolsSolutions/Documents partages/Ber_Phil/aUpdate Tools/Updates 2025/40 Schenkingsrechten/"/>
    </mc:Choice>
  </mc:AlternateContent>
  <xr:revisionPtr revIDLastSave="0" documentId="8_{6A0E579E-8A2A-4DF2-A770-C9EDF8DDDF13}" xr6:coauthVersionLast="47" xr6:coauthVersionMax="47" xr10:uidLastSave="{00000000-0000-0000-0000-000000000000}"/>
  <bookViews>
    <workbookView showSheetTabs="0" xWindow="-120" yWindow="-120" windowWidth="29040" windowHeight="15720" xr2:uid="{00000000-000D-0000-FFFF-FFFF00000000}"/>
  </bookViews>
  <sheets>
    <sheet name="Home" sheetId="12" r:id="rId1"/>
    <sheet name="1" sheetId="5" r:id="rId2"/>
    <sheet name="calc" sheetId="10" state="veryHidden" r:id="rId3"/>
    <sheet name="Home FR" sheetId="13" r:id="rId4"/>
    <sheet name="1FR" sheetId="16" r:id="rId5"/>
    <sheet name="calcFR" sheetId="17" state="veryHidden" r:id="rId6"/>
    <sheet name="EDISEC" sheetId="14" r:id="rId7"/>
  </sheets>
  <definedNames>
    <definedName name="DTM">Home!$D$2</definedName>
    <definedName name="_xlnm.Print_Area" localSheetId="1">'1'!$B$2:$F$20</definedName>
    <definedName name="_xlnm.Print_Area" localSheetId="4">'1FR'!$B$2:$F$20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14" l="1" a="1"/>
  <c r="B2" i="14" s="1"/>
  <c r="D2" i="13" a="1"/>
  <c r="D2" i="13" s="1"/>
  <c r="F6" i="17"/>
  <c r="E6" i="17"/>
  <c r="D6" i="17"/>
  <c r="C6" i="17"/>
  <c r="F5" i="17"/>
  <c r="F3" i="17" s="1"/>
  <c r="D17" i="16" s="1"/>
  <c r="E5" i="17"/>
  <c r="D5" i="17"/>
  <c r="E3" i="17"/>
  <c r="D3" i="17"/>
  <c r="D15" i="16" s="1"/>
  <c r="C3" i="17"/>
  <c r="D14" i="16" s="1"/>
  <c r="B3" i="17"/>
  <c r="D12" i="16" s="1"/>
  <c r="C17" i="16"/>
  <c r="E17" i="16" s="1"/>
  <c r="E16" i="16" s="1"/>
  <c r="D16" i="16"/>
  <c r="B16" i="16"/>
  <c r="B15" i="16"/>
  <c r="B7" i="16"/>
  <c r="F16" i="16" l="1"/>
  <c r="E15" i="16"/>
  <c r="F17" i="16"/>
  <c r="F15" i="16" l="1"/>
  <c r="E14" i="16"/>
  <c r="F14" i="16" l="1"/>
  <c r="F18" i="16" s="1"/>
  <c r="F10" i="16" s="1"/>
  <c r="E18" i="16"/>
  <c r="B57" i="14" l="1"/>
  <c r="B56" i="14"/>
  <c r="B10" i="14"/>
  <c r="F2" i="14"/>
  <c r="C4" i="14" s="1"/>
  <c r="C7" i="14" l="1"/>
  <c r="E7" i="14" s="1"/>
  <c r="C5" i="14"/>
  <c r="E5" i="14" s="1"/>
  <c r="E4" i="14"/>
  <c r="C6" i="14"/>
  <c r="E6" i="14" s="1"/>
  <c r="B7" i="5" l="1"/>
  <c r="C17" i="5" l="1"/>
  <c r="E17" i="5" s="1"/>
  <c r="E16" i="5" s="1"/>
  <c r="E15" i="5" s="1"/>
  <c r="E14" i="5" s="1"/>
  <c r="B16" i="5"/>
  <c r="B15" i="5"/>
  <c r="B3" i="10" l="1"/>
  <c r="D12" i="5" s="1"/>
  <c r="F6" i="10"/>
  <c r="E6" i="10"/>
  <c r="D6" i="10"/>
  <c r="C6" i="10"/>
  <c r="C3" i="10" s="1"/>
  <c r="D14" i="5" s="1"/>
  <c r="F5" i="10"/>
  <c r="F3" i="10" s="1"/>
  <c r="D17" i="5" s="1"/>
  <c r="F17" i="5" s="1"/>
  <c r="E5" i="10"/>
  <c r="E3" i="10" s="1"/>
  <c r="D16" i="5" s="1"/>
  <c r="D5" i="10"/>
  <c r="D3" i="10" s="1"/>
  <c r="D15" i="5" s="1"/>
  <c r="F16" i="5" l="1"/>
  <c r="F15" i="5" l="1"/>
  <c r="E18" i="5" l="1"/>
  <c r="F14" i="5"/>
  <c r="F18" i="5" s="1"/>
  <c r="F1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B9416BFD-F60E-4165-BB60-43D4F3F1D104}">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82A7E3DB-684D-4352-A148-B8D5AD8AC000}">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Lud</author>
    <author>Joeri VAN DEN BOSCH</author>
  </authors>
  <commentList>
    <comment ref="I2" authorId="0" shapeId="0" xr:uid="{00000000-0006-0000-0100-000001000000}">
      <text>
        <r>
          <rPr>
            <b/>
            <u/>
            <sz val="8"/>
            <color indexed="47"/>
            <rFont val="Tahoma"/>
            <family val="2"/>
          </rPr>
          <t>Opmerking:</t>
        </r>
        <r>
          <rPr>
            <sz val="8"/>
            <color indexed="47"/>
            <rFont val="tahoma"/>
            <family val="2"/>
          </rPr>
          <t xml:space="preserve">
Het betreft hier de schenking van (niet in het buitenland gelegen) 'onroerende goederen' die</t>
        </r>
        <r>
          <rPr>
            <b/>
            <sz val="8"/>
            <color indexed="47"/>
            <rFont val="tahoma"/>
            <family val="2"/>
          </rPr>
          <t xml:space="preserve"> NIET</t>
        </r>
        <r>
          <rPr>
            <sz val="8"/>
            <color indexed="47"/>
            <rFont val="tahoma"/>
            <family val="2"/>
          </rPr>
          <t xml:space="preserve"> onder de volgende bijzondere regimes vallen:
- het vrijstellingsregime voor activa van familiale ondernemingen;
- bouwgronden onderworpen aan bijzondere tarieven.</t>
        </r>
      </text>
    </comment>
    <comment ref="H5" authorId="1" shapeId="0" xr:uid="{00000000-0006-0000-0100-000002000000}">
      <text>
        <r>
          <rPr>
            <sz val="8"/>
            <color indexed="8"/>
            <rFont val="Tahoma"/>
            <family val="2"/>
          </rPr>
          <t>In de onderstaande gevallen kan er een korting op de schenkingsrechten genoten worden:</t>
        </r>
        <r>
          <rPr>
            <b/>
            <u/>
            <sz val="8"/>
            <color indexed="8"/>
            <rFont val="Tahoma"/>
            <family val="2"/>
          </rPr>
          <t xml:space="preserve">
Energierenovatie (afgeschaft vanaf 01.01.2025):</t>
        </r>
        <r>
          <rPr>
            <sz val="8"/>
            <color indexed="8"/>
            <rFont val="Tahoma"/>
            <family val="2"/>
          </rPr>
          <t xml:space="preserve">
Hieronder verstaat men bepaalde </t>
        </r>
        <r>
          <rPr>
            <b/>
            <sz val="8"/>
            <color indexed="8"/>
            <rFont val="Tahoma"/>
            <family val="2"/>
          </rPr>
          <t>energiebesparende renovatiewerken</t>
        </r>
        <r>
          <rPr>
            <sz val="8"/>
            <color indexed="8"/>
            <rFont val="Tahoma"/>
            <family val="2"/>
          </rPr>
          <t xml:space="preserve"> ter waarde van minimaal € 10.000 (excl. btw) die de begiftigde binnen de vijf jaar na de schenking moet laten uitvoeren aan het geschonken onroerend goed </t>
        </r>
        <r>
          <rPr>
            <b/>
            <sz val="8"/>
            <color indexed="8"/>
            <rFont val="Tahoma"/>
            <family val="2"/>
          </rPr>
          <t>gelegen in het Vlaams gewest</t>
        </r>
        <r>
          <rPr>
            <sz val="8"/>
            <color indexed="8"/>
            <rFont val="Tahoma"/>
            <family val="2"/>
          </rPr>
          <t xml:space="preserve">.
</t>
        </r>
        <r>
          <rPr>
            <b/>
            <u/>
            <sz val="8"/>
            <color indexed="8"/>
            <rFont val="Tahoma"/>
            <family val="2"/>
          </rPr>
          <t>Verhuur op lange termijn</t>
        </r>
        <r>
          <rPr>
            <sz val="8"/>
            <color indexed="8"/>
            <rFont val="Tahoma"/>
            <family val="2"/>
          </rPr>
          <t xml:space="preserve">:
Hieronder verstaat men een verhuur van </t>
        </r>
        <r>
          <rPr>
            <b/>
            <sz val="8"/>
            <color indexed="8"/>
            <rFont val="Tahoma"/>
            <family val="2"/>
          </rPr>
          <t>minstens negen jaa</t>
        </r>
        <r>
          <rPr>
            <sz val="8"/>
            <color indexed="8"/>
            <rFont val="Tahoma"/>
            <family val="2"/>
          </rPr>
          <t>r, gesloten binnen de drie jaar na de schenking, waarbij men een</t>
        </r>
        <r>
          <rPr>
            <b/>
            <sz val="8"/>
            <color indexed="8"/>
            <rFont val="Tahoma"/>
            <family val="2"/>
          </rPr>
          <t xml:space="preserve"> geregistreerde woninghuurovereenkomst</t>
        </r>
        <r>
          <rPr>
            <sz val="8"/>
            <color indexed="8"/>
            <rFont val="Tahoma"/>
            <family val="2"/>
          </rPr>
          <t xml:space="preserve"> en een </t>
        </r>
        <r>
          <rPr>
            <b/>
            <sz val="8"/>
            <color indexed="8"/>
            <rFont val="Tahoma"/>
            <family val="2"/>
          </rPr>
          <t>conformiteitsattest</t>
        </r>
        <r>
          <rPr>
            <sz val="8"/>
            <color indexed="8"/>
            <rFont val="Tahoma"/>
            <family val="2"/>
          </rPr>
          <t xml:space="preserve"> kan voorleggen. Het betrokken onroerend goed moet tevens </t>
        </r>
        <r>
          <rPr>
            <b/>
            <sz val="8"/>
            <color indexed="8"/>
            <rFont val="Tahoma"/>
            <family val="2"/>
          </rPr>
          <t>in het Vlaams gewest gelegen</t>
        </r>
        <r>
          <rPr>
            <sz val="8"/>
            <color indexed="8"/>
            <rFont val="Tahoma"/>
            <family val="2"/>
          </rPr>
          <t xml:space="preserve"> zijn.</t>
        </r>
      </text>
    </comment>
    <comment ref="H9" authorId="1" shapeId="0" xr:uid="{00000000-0006-0000-0100-000003000000}">
      <text>
        <r>
          <rPr>
            <b/>
            <u/>
            <sz val="8"/>
            <color indexed="8"/>
            <rFont val="Tahoma"/>
            <family val="2"/>
          </rPr>
          <t>Progressievoorbehoud:</t>
        </r>
        <r>
          <rPr>
            <sz val="8"/>
            <color indexed="8"/>
            <rFont val="Tahoma"/>
            <family val="2"/>
          </rPr>
          <t xml:space="preserve">
Deze 'onroerende' schenkingen worden bij de belastbare grondslag van de nieuwe schenking gevoegd om</t>
        </r>
        <r>
          <rPr>
            <b/>
            <sz val="8"/>
            <color indexed="8"/>
            <rFont val="Tahoma"/>
            <family val="2"/>
          </rPr>
          <t xml:space="preserve"> de tariefschij</t>
        </r>
        <r>
          <rPr>
            <sz val="8"/>
            <color indexed="8"/>
            <rFont val="Tahoma"/>
            <family val="2"/>
          </rPr>
          <t xml:space="preserve">f te bepalen waartegen de </t>
        </r>
        <r>
          <rPr>
            <b/>
            <sz val="8"/>
            <color indexed="8"/>
            <rFont val="Tahoma"/>
            <family val="2"/>
          </rPr>
          <t>nieuwe schenking</t>
        </r>
        <r>
          <rPr>
            <sz val="8"/>
            <color indexed="8"/>
            <rFont val="Tahoma"/>
            <family val="2"/>
          </rPr>
          <t xml:space="preserve"> belast moet worden. De vroegere schenkingen worden uiteraard </t>
        </r>
        <r>
          <rPr>
            <b/>
            <sz val="8"/>
            <color indexed="8"/>
            <rFont val="Tahoma"/>
            <family val="2"/>
          </rPr>
          <t>niet</t>
        </r>
        <r>
          <rPr>
            <sz val="8"/>
            <color indexed="8"/>
            <rFont val="Tahoma"/>
            <family val="2"/>
          </rPr>
          <t xml:space="preserve"> opnieuw belast.
Er moet hierbij geen rekening gehouden worden met de schenkingen van onroerende goederen die:
- in het buitenland gelegen zijn;
- deel uitmaken van een familiale onderneming die geschonken werd met toepassing van het vrijstellingsregime.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97779A2-BA0B-4E08-B22E-805B562C3DDF}">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53F32812-CB14-40C7-B7D4-CFADB3DA43C9}">
      <text>
        <r>
          <rPr>
            <b/>
            <sz val="8"/>
            <color indexed="8"/>
            <rFont val="Tahoma"/>
            <family val="2"/>
          </rPr>
          <t>La rédaction veille à la fiabilité des informations lesquelles ne sauraient toutefois engager sa responsabilité.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Lud</author>
    <author>Joeri VAN DEN BOSCH</author>
  </authors>
  <commentList>
    <comment ref="I2" authorId="0" shapeId="0" xr:uid="{FC2DB44B-46C2-4FA8-9609-163EA4E43B70}">
      <text>
        <r>
          <rPr>
            <b/>
            <u/>
            <sz val="8"/>
            <color indexed="47"/>
            <rFont val="Tahoma"/>
            <family val="2"/>
          </rPr>
          <t>Remarque :</t>
        </r>
        <r>
          <rPr>
            <sz val="8"/>
            <color indexed="47"/>
            <rFont val="tahoma"/>
            <family val="2"/>
          </rPr>
          <t xml:space="preserve">
Il s'agit ici de la donation de biens immobiliers (situés en Belgique) ne relevant</t>
        </r>
        <r>
          <rPr>
            <b/>
            <sz val="8"/>
            <color indexed="47"/>
            <rFont val="tahoma"/>
            <family val="2"/>
          </rPr>
          <t xml:space="preserve"> PAS</t>
        </r>
        <r>
          <rPr>
            <sz val="8"/>
            <color indexed="47"/>
            <rFont val="tahoma"/>
            <family val="2"/>
          </rPr>
          <t xml:space="preserve"> des régimes particuliers suivants :
- le régime d'exonération des actifs d'une entreprise familiale ;
- le régime des terrains à bâtir soumis à des taux spécifiques.</t>
        </r>
      </text>
    </comment>
    <comment ref="H5" authorId="1" shapeId="0" xr:uid="{294C61EF-AD73-46EE-BE1A-65977F118E60}">
      <text>
        <r>
          <rPr>
            <sz val="8"/>
            <color indexed="8"/>
            <rFont val="Tahoma"/>
            <family val="2"/>
          </rPr>
          <t>Une réduction sur les droits de donation peut être consentie dans les cas suivants :</t>
        </r>
        <r>
          <rPr>
            <b/>
            <u/>
            <sz val="8"/>
            <color indexed="8"/>
            <rFont val="Tahoma"/>
            <family val="2"/>
          </rPr>
          <t xml:space="preserve">
Rénovation énergétique (supprimé au 01.01.2025):</t>
        </r>
        <r>
          <rPr>
            <sz val="8"/>
            <color indexed="8"/>
            <rFont val="Tahoma"/>
            <family val="2"/>
          </rPr>
          <t xml:space="preserve">
Cela vise certains</t>
        </r>
        <r>
          <rPr>
            <b/>
            <sz val="8"/>
            <color indexed="8"/>
            <rFont val="Tahoma"/>
            <family val="2"/>
          </rPr>
          <t xml:space="preserve"> travaux de rénovation</t>
        </r>
        <r>
          <rPr>
            <sz val="8"/>
            <color indexed="8"/>
            <rFont val="Tahoma"/>
            <family val="2"/>
          </rPr>
          <t xml:space="preserve"> permettant des </t>
        </r>
        <r>
          <rPr>
            <b/>
            <sz val="8"/>
            <color indexed="8"/>
            <rFont val="Tahoma"/>
            <family val="2"/>
          </rPr>
          <t>économies d'énergie,</t>
        </r>
        <r>
          <rPr>
            <sz val="8"/>
            <color indexed="8"/>
            <rFont val="Tahoma"/>
            <family val="2"/>
          </rPr>
          <t xml:space="preserve"> d'une valeur d'au moins 10 000 € (HTVA), réalisés par le bénéficiaire dans l'immeuble reçu situé </t>
        </r>
        <r>
          <rPr>
            <b/>
            <sz val="8"/>
            <color indexed="8"/>
            <rFont val="Tahoma"/>
            <family val="2"/>
          </rPr>
          <t>en Région flamande</t>
        </r>
        <r>
          <rPr>
            <sz val="8"/>
            <color indexed="8"/>
            <rFont val="Tahoma"/>
            <family val="2"/>
          </rPr>
          <t xml:space="preserve">, dans les cinq ans qui suivent la donation.
</t>
        </r>
        <r>
          <rPr>
            <b/>
            <u/>
            <sz val="8"/>
            <color indexed="8"/>
            <rFont val="Tahoma"/>
            <family val="2"/>
          </rPr>
          <t>Location à long term</t>
        </r>
        <r>
          <rPr>
            <u/>
            <sz val="8"/>
            <color indexed="8"/>
            <rFont val="Tahoma"/>
            <family val="2"/>
          </rPr>
          <t>e :</t>
        </r>
        <r>
          <rPr>
            <sz val="8"/>
            <color indexed="8"/>
            <rFont val="Tahoma"/>
            <family val="2"/>
          </rPr>
          <t xml:space="preserve">
Cela vise les locations d'</t>
        </r>
        <r>
          <rPr>
            <b/>
            <sz val="8"/>
            <color indexed="8"/>
            <rFont val="Tahoma"/>
            <family val="2"/>
          </rPr>
          <t>au moins neuf ans</t>
        </r>
        <r>
          <rPr>
            <sz val="8"/>
            <color indexed="8"/>
            <rFont val="Tahoma"/>
            <family val="2"/>
          </rPr>
          <t xml:space="preserve">, conclues dans les trois ans qui suivent la donation, et qui peuvent être prouvées par la présentation d'un </t>
        </r>
        <r>
          <rPr>
            <b/>
            <sz val="8"/>
            <color indexed="8"/>
            <rFont val="Tahoma"/>
            <family val="2"/>
          </rPr>
          <t>contrat de bail enregistré</t>
        </r>
        <r>
          <rPr>
            <sz val="8"/>
            <color indexed="8"/>
            <rFont val="Tahoma"/>
            <family val="2"/>
          </rPr>
          <t xml:space="preserve"> et d'une</t>
        </r>
        <r>
          <rPr>
            <b/>
            <sz val="8"/>
            <color indexed="8"/>
            <rFont val="Tahoma"/>
            <family val="2"/>
          </rPr>
          <t xml:space="preserve"> attestation de conformité</t>
        </r>
        <r>
          <rPr>
            <sz val="8"/>
            <color indexed="8"/>
            <rFont val="Tahoma"/>
            <family val="2"/>
          </rPr>
          <t xml:space="preserve">. Le bien concerné doit se trouver en </t>
        </r>
        <r>
          <rPr>
            <b/>
            <sz val="8"/>
            <color indexed="8"/>
            <rFont val="Tahoma"/>
            <family val="2"/>
          </rPr>
          <t>Région flamande</t>
        </r>
        <r>
          <rPr>
            <sz val="8"/>
            <color indexed="8"/>
            <rFont val="Tahoma"/>
            <family val="2"/>
          </rPr>
          <t>.</t>
        </r>
      </text>
    </comment>
    <comment ref="H9" authorId="1" shapeId="0" xr:uid="{8ECDF31E-860E-41D7-A447-ED99B014A217}">
      <text>
        <r>
          <rPr>
            <b/>
            <u/>
            <sz val="8"/>
            <color indexed="8"/>
            <rFont val="Tahoma"/>
            <family val="2"/>
          </rPr>
          <t>Réserve de progressivité :</t>
        </r>
        <r>
          <rPr>
            <sz val="8"/>
            <color indexed="8"/>
            <rFont val="Tahoma"/>
            <family val="2"/>
          </rPr>
          <t xml:space="preserve">
Ces donations « immobilières » sont ajoutées à la base imposable de la nouvelle donation pour déterminer la</t>
        </r>
        <r>
          <rPr>
            <b/>
            <sz val="8"/>
            <color indexed="8"/>
            <rFont val="Tahoma"/>
            <family val="2"/>
          </rPr>
          <t xml:space="preserve"> tranche tarifaire</t>
        </r>
        <r>
          <rPr>
            <sz val="8"/>
            <color indexed="8"/>
            <rFont val="Tahoma"/>
            <family val="2"/>
          </rPr>
          <t xml:space="preserve"> à laquelle celle-ci sera soumise. Les donations précédentes ne sont bien entendu pas taxées une seconde fois.
Il ne faut, dans ce cadre, pas tenir compte des donations immobilières qui portent sur des biens qui :
- sont situés à l'étranger ;
- font partie d'une entreprise familiale dont la donation a bénéficié du régime d'exonération.</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<sst xmlns="http://schemas.openxmlformats.org/spreadsheetml/2006/main" count="148" uniqueCount="86">
  <si>
    <t>Ç</t>
  </si>
  <si>
    <t>i</t>
  </si>
  <si>
    <t>Å</t>
  </si>
  <si>
    <t>Æ</t>
  </si>
  <si>
    <t>Van</t>
  </si>
  <si>
    <t>Tot</t>
  </si>
  <si>
    <t>%</t>
  </si>
  <si>
    <t>Schijf</t>
  </si>
  <si>
    <t>Belasting</t>
  </si>
  <si>
    <t>meer dan</t>
  </si>
  <si>
    <t>TOTAAL</t>
  </si>
  <si>
    <t>Waarde volle eigendom:</t>
  </si>
  <si>
    <t>Schenkingsrechten:</t>
  </si>
  <si>
    <t>Detail van de berekening:</t>
  </si>
  <si>
    <t>Berekening schenkingsrechten Vlaanderen</t>
  </si>
  <si>
    <t>Categorie 1: in rechte lijn, tussen echtgenoten, wettelijk en feitelijk samenwonende partners</t>
  </si>
  <si>
    <t>Kies de categorie waartoe de begiftigde behoort:</t>
  </si>
  <si>
    <t>Eerdere schenkingen van 'onroerende goederen' tussen dezelfde partijen &lt; 3 jaar geleden (geregistreerd of verplicht registreerbaar):</t>
  </si>
  <si>
    <t>Kies…</t>
  </si>
  <si>
    <t>Categorie 2: anderen</t>
  </si>
  <si>
    <t>Volle eigendom / blote eigendom met voorbehoud van vruchtgebruik</t>
  </si>
  <si>
    <r>
      <rPr>
        <b/>
        <sz val="10"/>
        <color rgb="FFFFFFFF"/>
        <rFont val="Wingdings 3"/>
        <family val="1"/>
        <charset val="2"/>
      </rPr>
      <t>}</t>
    </r>
    <r>
      <rPr>
        <b/>
        <sz val="10"/>
        <color rgb="FFFFFFFF"/>
        <rFont val="Tahoma"/>
        <family val="2"/>
      </rPr>
      <t xml:space="preserve"> Klik </t>
    </r>
    <r>
      <rPr>
        <b/>
        <u/>
        <sz val="10"/>
        <color rgb="FFFFFFFF"/>
        <rFont val="Tahoma"/>
        <family val="2"/>
      </rPr>
      <t>hier</t>
    </r>
  </si>
  <si>
    <t>Rekentool</t>
  </si>
  <si>
    <t>Checklist</t>
  </si>
  <si>
    <t>Vul de turquoise velden in.</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</si>
  <si>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</si>
  <si>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</si>
  <si>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t>Personaliseer uw berekeningen! De filenaam waarmee u de tool bewaart, verschijnt in de header van de geprinte versie.</t>
  </si>
  <si>
    <t>Open de checklists met Adobe Acrobat Reader om ze optimaal te kunnen gebruiken.</t>
  </si>
  <si>
    <t>Lefebvre Sarrut Belgium NV | Hoogstraat 139 - Bus 6 | 1000 Brussel | T 0800 39 067</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</si>
  <si>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</si>
  <si>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</si>
  <si>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</si>
  <si>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</si>
  <si>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</si>
  <si>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</si>
  <si>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</si>
  <si>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Personnalisez vos calculs ! Le nom de fichier que vous utilisez pour enregistrer l'outil apparaît dans l'en-tête de la version imprimée.</t>
  </si>
  <si>
    <t>Ouvrez les checklists avec Adobe Acrobat Reader pour les utiliser de manière optimale.</t>
  </si>
  <si>
    <t xml:space="preserve">Lefebvre Sarrut Belgium SA | Rue Haute 139 - Boite 6 | 1000 Bruxelles | T 0800 39 067 </t>
  </si>
  <si>
    <t>FILENAME VL TAXIQ</t>
  </si>
  <si>
    <t>FILENAME WA TAXIQ</t>
  </si>
  <si>
    <t>FILENAME VL BASIC</t>
  </si>
  <si>
    <t>FILENAME WA BASIC</t>
  </si>
  <si>
    <t>TAG plakken in properties</t>
  </si>
  <si>
    <t>TAXIQ</t>
  </si>
  <si>
    <t>Update tool</t>
  </si>
  <si>
    <t>VL</t>
  </si>
  <si>
    <t>ID</t>
  </si>
  <si>
    <t>Titel</t>
  </si>
  <si>
    <t>Filename</t>
  </si>
  <si>
    <t>Minor/Major?</t>
  </si>
  <si>
    <t>Major</t>
  </si>
  <si>
    <t>Wijziging inleiding?</t>
  </si>
  <si>
    <t>Neen</t>
  </si>
  <si>
    <t>Nieuwe zaken voor taalcheck/vertaling?</t>
  </si>
  <si>
    <t>Inhoudelijke info voor de redactie?</t>
  </si>
  <si>
    <t>tarief 2023 toegevoegd</t>
  </si>
  <si>
    <t>Update naar xlsx?</t>
  </si>
  <si>
    <t>Opmerkingen</t>
  </si>
  <si>
    <t xml:space="preserve">Geen taalcheck nodig. </t>
  </si>
  <si>
    <t>WA</t>
  </si>
  <si>
    <t>BASIC</t>
  </si>
  <si>
    <t>Finename</t>
  </si>
  <si>
    <t>Schenkingsrechten op onroerende goederen - Vlaams gewest</t>
  </si>
  <si>
    <t>Droits de donation sur l'immobilier - Région flamande</t>
  </si>
  <si>
    <t>Calcul des droits de donation en Flandre</t>
  </si>
  <si>
    <t>Pleine propriété / nue-propriété avec réserve d'usufruit</t>
  </si>
  <si>
    <t>Valeur de la pleine propriété :</t>
  </si>
  <si>
    <t>Choisissez la catégorie dont relève le bénéficiaire :</t>
  </si>
  <si>
    <t>Donations immobilières antérieures (de moins de 3 ans) entre les mêmes parties (enregistrées ou obligatoirement enregistrables) :</t>
  </si>
  <si>
    <t>Droits de donation :</t>
  </si>
  <si>
    <t>Détails du calcul :</t>
  </si>
  <si>
    <t>De</t>
  </si>
  <si>
    <t>à</t>
  </si>
  <si>
    <t>Tranche</t>
  </si>
  <si>
    <t>Impôt</t>
  </si>
  <si>
    <t>plus de</t>
  </si>
  <si>
    <t>TOTAL</t>
  </si>
  <si>
    <t>Choisissez…</t>
  </si>
  <si>
    <t>Catégorie 1: en ligne directe, entre conjoints, cohabitants légaux ou cohabitants de fait</t>
  </si>
  <si>
    <t>Catégorie 2: autres</t>
  </si>
  <si>
    <t>Schenkingsrechten op onroerende goederen - Vlaams gewest.xlsx</t>
  </si>
  <si>
    <t>afschaffing korting renovatie 2025</t>
  </si>
  <si>
    <t>Droits de donation sur biens immobiliers - Région flamande</t>
  </si>
  <si>
    <t>Droits de donation sur biens immobiliers - Région flamande.xlsx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</si>
</sst>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quot;€&quot;#,##0.00"/>
    <numFmt numFmtId="166" formatCode="0.0%"/>
    <numFmt numFmtId="167" formatCode="&quot;Redactioneel bijgewerkt tot&quot;\ dd\.mm\.yyyy"/>
    <numFmt numFmtId="168" formatCode="&quot;À jour au&quot;\ dd\.mm\.yyyy"/>
    <numFmt numFmtId="169" formatCode="#,##0.00\ &quot;€&quot;"/>
  </numFmts>
  <fonts count="55">
    <font>
      <sz val="9"/>
      <name val="Tahoma"/>
      <family val="2"/>
    </font>
    <font>
      <sz val="9"/>
      <color theme="1"/>
      <name val="Tahoma"/>
      <family val="2"/>
    </font>
    <font>
      <u/>
      <sz val="14"/>
      <color indexed="55"/>
      <name val="Wingdings"/>
      <charset val="2"/>
    </font>
    <font>
      <sz val="9"/>
      <color indexed="8"/>
      <name val="Tahoma"/>
      <family val="2"/>
    </font>
    <font>
      <sz val="20"/>
      <color indexed="45"/>
      <name val="Wingdings 3"/>
      <family val="1"/>
      <charset val="2"/>
    </font>
    <font>
      <sz val="20"/>
      <color indexed="53"/>
      <name val="Wingdings 3"/>
      <family val="1"/>
      <charset val="2"/>
    </font>
    <font>
      <sz val="7"/>
      <color indexed="47"/>
      <name val="Small Fonts"/>
      <family val="2"/>
    </font>
    <font>
      <sz val="9"/>
      <color theme="1"/>
      <name val="Tahoma"/>
      <family val="2"/>
    </font>
    <font>
      <sz val="11"/>
      <color theme="1"/>
      <name val="Calibri"/>
      <family val="2"/>
      <scheme val="minor"/>
    </font>
    <font>
      <b/>
      <sz val="9"/>
      <color theme="1"/>
      <name val="Tahoma"/>
      <family val="2"/>
    </font>
    <font>
      <sz val="8"/>
      <color rgb="FF000000"/>
      <name val="Tahoma"/>
      <family val="2"/>
    </font>
    <font>
      <b/>
      <sz val="10"/>
      <color theme="0"/>
      <name val="Tahoma"/>
      <family val="2"/>
    </font>
    <font>
      <b/>
      <sz val="10"/>
      <color theme="1"/>
      <name val="Tahoma"/>
      <family val="2"/>
    </font>
    <font>
      <sz val="8"/>
      <color theme="1"/>
      <name val="Tahoma"/>
      <family val="2"/>
    </font>
    <font>
      <sz val="20"/>
      <color indexed="47"/>
      <name val="Webdings"/>
      <family val="1"/>
      <charset val="2"/>
    </font>
    <font>
      <b/>
      <u/>
      <sz val="8"/>
      <color indexed="47"/>
      <name val="Tahoma"/>
      <family val="2"/>
    </font>
    <font>
      <sz val="8"/>
      <color indexed="47"/>
      <name val="tahoma"/>
      <family val="2"/>
    </font>
    <font>
      <b/>
      <sz val="8"/>
      <color indexed="47"/>
      <name val="tahoma"/>
      <family val="2"/>
    </font>
    <font>
      <b/>
      <u/>
      <sz val="9"/>
      <name val="Tahoma"/>
      <family val="2"/>
    </font>
    <font>
      <sz val="14"/>
      <color theme="0"/>
      <name val="Webdings"/>
      <family val="1"/>
      <charset val="2"/>
    </font>
    <font>
      <b/>
      <sz val="8"/>
      <color indexed="8"/>
      <name val="Tahoma"/>
      <family val="2"/>
    </font>
    <font>
      <sz val="8"/>
      <color indexed="8"/>
      <name val="Tahoma"/>
      <family val="2"/>
    </font>
    <font>
      <b/>
      <u/>
      <sz val="8"/>
      <color indexed="8"/>
      <name val="Tahoma"/>
      <family val="2"/>
    </font>
    <font>
      <sz val="9"/>
      <name val="Tahoma"/>
      <family val="2"/>
    </font>
    <font>
      <sz val="18"/>
      <color theme="0"/>
      <name val="tahoma"/>
      <family val="2"/>
    </font>
    <font>
      <b/>
      <sz val="10"/>
      <color rgb="FF4B0082"/>
      <name val="Tahoma"/>
      <family val="2"/>
    </font>
    <font>
      <sz val="9"/>
      <color rgb="FFE6E6E6"/>
      <name val="Tahoma"/>
      <family val="2"/>
    </font>
    <font>
      <sz val="9"/>
      <color rgb="FF5F5F5A"/>
      <name val="tahoma"/>
      <family val="2"/>
    </font>
    <font>
      <b/>
      <sz val="10"/>
      <color rgb="FFFFFFFF"/>
      <name val="Wingdings 3"/>
      <family val="1"/>
      <charset val="2"/>
    </font>
    <font>
      <b/>
      <sz val="10"/>
      <color rgb="FFFFFFFF"/>
      <name val="Tahoma"/>
      <family val="2"/>
    </font>
    <font>
      <b/>
      <u/>
      <sz val="10"/>
      <color rgb="FFFFFFFF"/>
      <name val="Tahoma"/>
      <family val="2"/>
    </font>
    <font>
      <sz val="11"/>
      <color rgb="FF00CED1"/>
      <name val="Calibri"/>
      <family val="2"/>
      <scheme val="minor"/>
    </font>
    <font>
      <b/>
      <sz val="8"/>
      <color rgb="FF7030A0"/>
      <name val="Tahoma"/>
      <family val="2"/>
    </font>
    <font>
      <b/>
      <sz val="14"/>
      <color theme="0"/>
      <name val="Tahoma"/>
      <family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sz val="8"/>
      <color theme="0" tint="-0.499984740745262"/>
      <name val="Tahoma"/>
      <family val="2"/>
    </font>
    <font>
      <b/>
      <sz val="9"/>
      <color theme="5"/>
      <name val="Wingdings 3"/>
      <family val="1"/>
      <charset val="2"/>
    </font>
    <font>
      <b/>
      <sz val="9"/>
      <color theme="5"/>
      <name val="tahoma"/>
      <family val="2"/>
    </font>
    <font>
      <b/>
      <u/>
      <sz val="8"/>
      <color theme="5"/>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4"/>
      <color rgb="FFFF0000"/>
      <name val="Tahoma"/>
      <family val="2"/>
    </font>
    <font>
      <u/>
      <sz val="8"/>
      <color indexed="8"/>
      <name val="Tahoma"/>
      <family val="2"/>
    </font>
  </fonts>
  <fills count="25">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47"/>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16"/>
        <bgColor indexed="51"/>
      </patternFill>
    </fill>
    <fill>
      <patternFill patternType="solid">
        <fgColor rgb="FF4B0082"/>
        <bgColor indexed="64"/>
      </patternFill>
    </fill>
    <fill>
      <patternFill patternType="solid">
        <fgColor rgb="FF00CED1"/>
        <bgColor indexed="64"/>
      </patternFill>
    </fill>
    <fill>
      <patternFill patternType="solid">
        <fgColor rgb="FF00CED1"/>
        <bgColor rgb="FF000000"/>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rgb="FF7030A0"/>
        <bgColor rgb="FF00000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2"/>
        <bgColor indexed="64"/>
      </patternFill>
    </fill>
    <fill>
      <patternFill patternType="solid">
        <fgColor theme="0"/>
        <bgColor indexed="64"/>
      </patternFill>
    </fill>
  </fills>
  <borders count="23">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bottom style="thin">
        <color theme="0"/>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5">
    <xf numFmtId="0" fontId="0" fillId="0" borderId="0"/>
    <xf numFmtId="164" fontId="8" fillId="0" borderId="0" applyFont="0" applyFill="0" applyBorder="0" applyAlignment="0" applyProtection="0"/>
    <xf numFmtId="0" fontId="2" fillId="2" borderId="1" applyNumberFormat="0" applyFont="0" applyFill="0" applyBorder="0" applyAlignment="0" applyProtection="0">
      <alignment horizontal="center" vertical="center"/>
      <protection hidden="1"/>
    </xf>
    <xf numFmtId="0" fontId="8" fillId="0" borderId="0"/>
    <xf numFmtId="9" fontId="8" fillId="0" borderId="0" applyFont="0" applyFill="0" applyBorder="0" applyAlignment="0" applyProtection="0"/>
    <xf numFmtId="0" fontId="3" fillId="0" borderId="0">
      <alignment vertical="center"/>
    </xf>
    <xf numFmtId="0" fontId="23" fillId="0" borderId="0">
      <alignment vertical="center"/>
    </xf>
    <xf numFmtId="0" fontId="2" fillId="2" borderId="1" applyNumberFormat="0" applyFont="0" applyFill="0" applyBorder="0" applyAlignment="0" applyProtection="0">
      <alignment horizontal="center" vertical="center"/>
      <protection hidden="1"/>
    </xf>
    <xf numFmtId="0" fontId="1" fillId="0" borderId="0"/>
    <xf numFmtId="0" fontId="8" fillId="0" borderId="0"/>
    <xf numFmtId="0" fontId="3" fillId="0" borderId="0">
      <alignment vertical="center"/>
    </xf>
    <xf numFmtId="0" fontId="1" fillId="0" borderId="0"/>
    <xf numFmtId="0" fontId="23" fillId="0" borderId="0">
      <alignment vertical="center"/>
    </xf>
    <xf numFmtId="0" fontId="1" fillId="0" borderId="0">
      <alignment vertical="center"/>
    </xf>
    <xf numFmtId="0" fontId="2" fillId="2" borderId="1" applyNumberFormat="0" applyFont="0" applyFill="0" applyBorder="0" applyAlignment="0" applyProtection="0">
      <alignment horizontal="center" vertical="center"/>
      <protection hidden="1"/>
    </xf>
  </cellStyleXfs>
  <cellXfs count="108">
    <xf numFmtId="0" fontId="0" fillId="0" borderId="0" xfId="0"/>
    <xf numFmtId="0" fontId="3" fillId="0" borderId="0" xfId="0" applyFont="1" applyProtection="1">
      <protection hidden="1"/>
    </xf>
    <xf numFmtId="0" fontId="5" fillId="4" borderId="2" xfId="0" applyFont="1" applyFill="1" applyBorder="1" applyAlignment="1" applyProtection="1">
      <alignment horizontal="center" vertical="center"/>
      <protection hidden="1"/>
    </xf>
    <xf numFmtId="0" fontId="0" fillId="5" borderId="0" xfId="0" applyFill="1" applyAlignment="1" applyProtection="1">
      <alignment vertical="center"/>
      <protection hidden="1"/>
    </xf>
    <xf numFmtId="0" fontId="6" fillId="5" borderId="0" xfId="0" applyFont="1" applyFill="1" applyAlignment="1" applyProtection="1">
      <alignment vertical="center"/>
      <protection hidden="1"/>
    </xf>
    <xf numFmtId="0" fontId="8" fillId="0" borderId="0" xfId="3" applyAlignment="1">
      <alignment vertical="center"/>
    </xf>
    <xf numFmtId="0" fontId="6" fillId="5" borderId="0" xfId="0" applyFont="1" applyFill="1" applyAlignment="1" applyProtection="1">
      <alignment horizontal="left" vertical="center" indent="2"/>
      <protection hidden="1"/>
    </xf>
    <xf numFmtId="9" fontId="0" fillId="0" borderId="0" xfId="0" applyNumberFormat="1"/>
    <xf numFmtId="0" fontId="8" fillId="0" borderId="0" xfId="3" applyAlignment="1" applyProtection="1">
      <alignment vertical="center"/>
      <protection hidden="1"/>
    </xf>
    <xf numFmtId="165" fontId="12" fillId="0" borderId="3" xfId="3" applyNumberFormat="1" applyFont="1" applyBorder="1" applyAlignment="1" applyProtection="1">
      <alignment vertical="center"/>
      <protection hidden="1"/>
    </xf>
    <xf numFmtId="0" fontId="7" fillId="0" borderId="0" xfId="3" applyFont="1" applyAlignment="1" applyProtection="1">
      <alignment horizontal="left" vertical="center" indent="1"/>
      <protection hidden="1"/>
    </xf>
    <xf numFmtId="0" fontId="7" fillId="0" borderId="0" xfId="3" applyFont="1" applyAlignment="1" applyProtection="1">
      <alignment vertical="center"/>
      <protection hidden="1"/>
    </xf>
    <xf numFmtId="0" fontId="9" fillId="7" borderId="4" xfId="3" applyFont="1" applyFill="1" applyBorder="1" applyAlignment="1" applyProtection="1">
      <alignment horizontal="center" vertical="center"/>
      <protection hidden="1"/>
    </xf>
    <xf numFmtId="165" fontId="7" fillId="8" borderId="6" xfId="3" applyNumberFormat="1" applyFont="1" applyFill="1" applyBorder="1" applyAlignment="1" applyProtection="1">
      <alignment horizontal="center" vertical="center"/>
      <protection hidden="1"/>
    </xf>
    <xf numFmtId="166" fontId="7" fillId="8" borderId="6" xfId="4" applyNumberFormat="1" applyFont="1" applyFill="1" applyBorder="1" applyAlignment="1" applyProtection="1">
      <alignment horizontal="center" vertical="center"/>
      <protection hidden="1"/>
    </xf>
    <xf numFmtId="165" fontId="7" fillId="8" borderId="6" xfId="1" applyNumberFormat="1" applyFont="1" applyFill="1" applyBorder="1" applyAlignment="1" applyProtection="1">
      <alignment horizontal="center" vertical="center"/>
      <protection hidden="1"/>
    </xf>
    <xf numFmtId="0" fontId="9" fillId="7" borderId="5" xfId="3" applyFont="1" applyFill="1" applyBorder="1" applyAlignment="1" applyProtection="1">
      <alignment horizontal="center" vertical="center"/>
      <protection hidden="1"/>
    </xf>
    <xf numFmtId="0" fontId="9" fillId="7" borderId="5" xfId="3" applyFont="1" applyFill="1" applyBorder="1" applyAlignment="1" applyProtection="1">
      <alignment vertical="center"/>
      <protection hidden="1"/>
    </xf>
    <xf numFmtId="165" fontId="9" fillId="7" borderId="5" xfId="3" applyNumberFormat="1" applyFont="1" applyFill="1" applyBorder="1" applyAlignment="1" applyProtection="1">
      <alignment horizontal="center" vertical="center"/>
      <protection hidden="1"/>
    </xf>
    <xf numFmtId="49" fontId="0" fillId="0" borderId="0" xfId="0" applyNumberFormat="1"/>
    <xf numFmtId="0" fontId="13" fillId="0" borderId="0" xfId="3" applyFont="1" applyAlignment="1">
      <alignment horizontal="left" vertical="center" indent="2"/>
    </xf>
    <xf numFmtId="0" fontId="0" fillId="9" borderId="0" xfId="0" applyFill="1" applyProtection="1">
      <protection locked="0"/>
    </xf>
    <xf numFmtId="0" fontId="19" fillId="6" borderId="0" xfId="2" applyFont="1" applyFill="1" applyBorder="1" applyAlignment="1" applyProtection="1">
      <alignment horizontal="center" vertical="center" wrapText="1"/>
      <protection hidden="1"/>
    </xf>
    <xf numFmtId="165" fontId="11" fillId="12" borderId="3" xfId="3" applyNumberFormat="1" applyFont="1" applyFill="1" applyBorder="1" applyAlignment="1" applyProtection="1">
      <alignment vertical="center"/>
      <protection locked="0"/>
    </xf>
    <xf numFmtId="0" fontId="25" fillId="0" borderId="0" xfId="0" applyFont="1" applyAlignment="1" applyProtection="1">
      <alignment vertical="center"/>
      <protection hidden="1"/>
    </xf>
    <xf numFmtId="0" fontId="26" fillId="0" borderId="0" xfId="5" applyFont="1">
      <alignment vertical="center"/>
    </xf>
    <xf numFmtId="0" fontId="31" fillId="0" borderId="0" xfId="3" applyFont="1" applyAlignment="1">
      <alignment vertical="center"/>
    </xf>
    <xf numFmtId="0" fontId="18" fillId="0" borderId="7" xfId="3" applyFont="1" applyBorder="1" applyAlignment="1" applyProtection="1">
      <alignment horizontal="center" vertical="center" wrapText="1"/>
      <protection hidden="1"/>
    </xf>
    <xf numFmtId="0" fontId="24" fillId="11" borderId="0" xfId="0" applyFont="1" applyFill="1" applyAlignment="1" applyProtection="1">
      <alignment horizontal="center" vertical="center"/>
      <protection hidden="1"/>
    </xf>
    <xf numFmtId="0" fontId="26" fillId="0" borderId="0" xfId="10" applyFont="1">
      <alignment vertical="center"/>
    </xf>
    <xf numFmtId="167" fontId="32" fillId="0" borderId="0" xfId="11" applyNumberFormat="1" applyFont="1" applyAlignment="1">
      <alignment horizontal="right"/>
    </xf>
    <xf numFmtId="0" fontId="3" fillId="0" borderId="0" xfId="10">
      <alignment vertical="center"/>
    </xf>
    <xf numFmtId="0" fontId="33" fillId="14" borderId="0" xfId="12" applyFont="1" applyFill="1" applyAlignment="1">
      <alignment horizontal="center" vertical="center" wrapText="1"/>
    </xf>
    <xf numFmtId="0" fontId="33" fillId="14" borderId="0" xfId="12" applyFont="1" applyFill="1" applyAlignment="1">
      <alignment horizontal="center" vertical="center"/>
    </xf>
    <xf numFmtId="0" fontId="34" fillId="0" borderId="0" xfId="9" applyFont="1" applyAlignment="1">
      <alignment horizontal="center" vertical="center"/>
    </xf>
    <xf numFmtId="0" fontId="35" fillId="0" borderId="0" xfId="10" applyFont="1" applyAlignment="1">
      <alignment horizontal="center" vertical="center"/>
    </xf>
    <xf numFmtId="0" fontId="36" fillId="0" borderId="0" xfId="9" applyFont="1" applyAlignment="1">
      <alignment horizontal="center" vertical="center"/>
    </xf>
    <xf numFmtId="0" fontId="26" fillId="0" borderId="0" xfId="10" applyFont="1" applyAlignment="1">
      <alignment horizontal="center" vertical="center"/>
    </xf>
    <xf numFmtId="0" fontId="3" fillId="16" borderId="0" xfId="5" applyFill="1">
      <alignment vertical="center"/>
    </xf>
    <xf numFmtId="0" fontId="37" fillId="15" borderId="0" xfId="2" applyFont="1" applyFill="1" applyBorder="1" applyAlignment="1" applyProtection="1">
      <alignment horizontal="center" vertical="center"/>
    </xf>
    <xf numFmtId="0" fontId="38" fillId="8" borderId="8" xfId="10" applyFont="1" applyFill="1" applyBorder="1" applyAlignment="1">
      <alignment horizontal="left" vertical="center" indent="1"/>
    </xf>
    <xf numFmtId="0" fontId="27" fillId="8" borderId="9" xfId="10" applyFont="1" applyFill="1" applyBorder="1">
      <alignment vertical="center"/>
    </xf>
    <xf numFmtId="0" fontId="39" fillId="17" borderId="10" xfId="2" applyFont="1" applyFill="1" applyBorder="1" applyAlignment="1" applyProtection="1">
      <alignment horizontal="center" vertical="center"/>
    </xf>
    <xf numFmtId="0" fontId="42" fillId="8" borderId="11" xfId="10" applyFont="1" applyFill="1" applyBorder="1" applyAlignment="1">
      <alignment horizontal="left" vertical="center" indent="1"/>
    </xf>
    <xf numFmtId="0" fontId="27" fillId="8" borderId="0" xfId="10" applyFont="1" applyFill="1">
      <alignment vertical="center"/>
    </xf>
    <xf numFmtId="0" fontId="38" fillId="8" borderId="12" xfId="9" applyFont="1" applyFill="1" applyBorder="1" applyAlignment="1">
      <alignment horizontal="center"/>
    </xf>
    <xf numFmtId="0" fontId="26" fillId="8" borderId="0" xfId="10" applyFont="1" applyFill="1">
      <alignment vertical="center"/>
    </xf>
    <xf numFmtId="0" fontId="26" fillId="8" borderId="12" xfId="10" applyFont="1" applyFill="1" applyBorder="1">
      <alignment vertical="center"/>
    </xf>
    <xf numFmtId="0" fontId="27" fillId="8" borderId="12" xfId="10" applyFont="1" applyFill="1" applyBorder="1">
      <alignment vertical="center"/>
    </xf>
    <xf numFmtId="0" fontId="3" fillId="8" borderId="11" xfId="10" applyFill="1" applyBorder="1">
      <alignment vertical="center"/>
    </xf>
    <xf numFmtId="0" fontId="3" fillId="8" borderId="0" xfId="10" applyFill="1">
      <alignment vertical="center"/>
    </xf>
    <xf numFmtId="0" fontId="3" fillId="8" borderId="12" xfId="10" applyFill="1" applyBorder="1">
      <alignment vertical="center"/>
    </xf>
    <xf numFmtId="0" fontId="38" fillId="8" borderId="11" xfId="2" applyFont="1" applyFill="1" applyBorder="1" applyAlignment="1" applyProtection="1">
      <alignment horizontal="left" vertical="center" wrapText="1" indent="1"/>
    </xf>
    <xf numFmtId="0" fontId="38" fillId="8" borderId="0" xfId="2" applyFont="1" applyFill="1" applyBorder="1" applyAlignment="1" applyProtection="1">
      <alignment horizontal="left" vertical="center" wrapText="1" indent="1"/>
    </xf>
    <xf numFmtId="0" fontId="43" fillId="8" borderId="12" xfId="10" applyFont="1" applyFill="1" applyBorder="1" applyAlignment="1">
      <alignment horizontal="left" vertical="center" indent="2"/>
    </xf>
    <xf numFmtId="0" fontId="38" fillId="8" borderId="13" xfId="2" applyFont="1" applyFill="1" applyBorder="1" applyAlignment="1" applyProtection="1">
      <alignment horizontal="left" vertical="center" wrapText="1" indent="1"/>
    </xf>
    <xf numFmtId="0" fontId="38" fillId="8" borderId="14" xfId="2" applyFont="1" applyFill="1" applyBorder="1" applyAlignment="1" applyProtection="1">
      <alignment horizontal="left" vertical="center" wrapText="1" indent="1"/>
    </xf>
    <xf numFmtId="0" fontId="43" fillId="8" borderId="15" xfId="10" applyFont="1" applyFill="1" applyBorder="1" applyAlignment="1">
      <alignment horizontal="left" vertical="center" indent="2"/>
    </xf>
    <xf numFmtId="168" fontId="32" fillId="0" borderId="0" xfId="11" applyNumberFormat="1" applyFont="1" applyAlignment="1">
      <alignment horizontal="right" indent="1"/>
    </xf>
    <xf numFmtId="0" fontId="37" fillId="13" borderId="0" xfId="2" applyFont="1" applyFill="1" applyBorder="1" applyAlignment="1" applyProtection="1">
      <alignment horizontal="center" vertical="center"/>
    </xf>
    <xf numFmtId="0" fontId="3" fillId="0" borderId="0" xfId="5">
      <alignment vertical="center"/>
    </xf>
    <xf numFmtId="0" fontId="38" fillId="8" borderId="0" xfId="10" applyFont="1" applyFill="1" applyAlignment="1">
      <alignment horizontal="left" vertical="center" indent="1"/>
    </xf>
    <xf numFmtId="0" fontId="42" fillId="8" borderId="0" xfId="10" applyFont="1" applyFill="1" applyAlignment="1">
      <alignment horizontal="left" vertical="center" indent="1"/>
    </xf>
    <xf numFmtId="0" fontId="43" fillId="8" borderId="0" xfId="10" applyFont="1" applyFill="1" applyAlignment="1">
      <alignment horizontal="left" vertical="center" indent="2"/>
    </xf>
    <xf numFmtId="0" fontId="46" fillId="0" borderId="0" xfId="12" applyFont="1" applyAlignment="1">
      <alignment horizontal="left" vertical="center" wrapText="1"/>
    </xf>
    <xf numFmtId="0" fontId="46" fillId="0" borderId="0" xfId="12" applyFont="1">
      <alignment vertical="center"/>
    </xf>
    <xf numFmtId="0" fontId="46" fillId="0" borderId="0" xfId="12" applyFont="1" applyAlignment="1">
      <alignment vertical="center" wrapText="1"/>
    </xf>
    <xf numFmtId="0" fontId="46" fillId="18" borderId="0" xfId="13" applyFont="1" applyFill="1" applyAlignment="1">
      <alignment vertical="top" wrapText="1"/>
    </xf>
    <xf numFmtId="0" fontId="46" fillId="18" borderId="0" xfId="12" applyFont="1" applyFill="1" applyAlignment="1">
      <alignment horizontal="left" vertical="center" wrapText="1" indent="1"/>
    </xf>
    <xf numFmtId="0" fontId="46" fillId="8" borderId="0" xfId="13" applyFont="1" applyFill="1" applyAlignment="1">
      <alignment vertical="top" wrapText="1"/>
    </xf>
    <xf numFmtId="0" fontId="46" fillId="8" borderId="0" xfId="14" applyFont="1" applyFill="1" applyBorder="1" applyAlignment="1" applyProtection="1">
      <alignment horizontal="left" vertical="center" wrapText="1" indent="1"/>
    </xf>
    <xf numFmtId="0" fontId="46" fillId="8" borderId="0" xfId="12" applyFont="1" applyFill="1" applyAlignment="1">
      <alignment horizontal="left" vertical="center" wrapText="1" indent="1"/>
    </xf>
    <xf numFmtId="0" fontId="46" fillId="19" borderId="0" xfId="13" applyFont="1" applyFill="1" applyAlignment="1">
      <alignment vertical="top" wrapText="1"/>
    </xf>
    <xf numFmtId="0" fontId="46" fillId="19" borderId="0" xfId="14" applyFont="1" applyFill="1" applyBorder="1" applyAlignment="1" applyProtection="1">
      <alignment horizontal="left" vertical="center" wrapText="1" indent="1"/>
    </xf>
    <xf numFmtId="0" fontId="46" fillId="20" borderId="0" xfId="13" applyFont="1" applyFill="1" applyAlignment="1">
      <alignment vertical="top" wrapText="1"/>
    </xf>
    <xf numFmtId="0" fontId="46" fillId="20" borderId="0" xfId="12" applyFont="1" applyFill="1" applyAlignment="1">
      <alignment horizontal="left" vertical="center" wrapText="1" indent="1"/>
    </xf>
    <xf numFmtId="0" fontId="47" fillId="21" borderId="0" xfId="12" applyFont="1" applyFill="1">
      <alignment vertical="center"/>
    </xf>
    <xf numFmtId="0" fontId="48" fillId="0" borderId="0" xfId="12" applyFont="1">
      <alignment vertical="center"/>
    </xf>
    <xf numFmtId="0" fontId="49" fillId="0" borderId="0" xfId="12" applyFont="1">
      <alignment vertical="center"/>
    </xf>
    <xf numFmtId="0" fontId="50" fillId="22" borderId="16" xfId="12" applyFont="1" applyFill="1" applyBorder="1" applyAlignment="1">
      <alignment horizontal="center"/>
    </xf>
    <xf numFmtId="0" fontId="50" fillId="22" borderId="17" xfId="12" applyFont="1" applyFill="1" applyBorder="1" applyAlignment="1">
      <alignment horizontal="center"/>
    </xf>
    <xf numFmtId="0" fontId="50" fillId="22" borderId="18" xfId="12" applyFont="1" applyFill="1" applyBorder="1" applyAlignment="1">
      <alignment horizontal="center"/>
    </xf>
    <xf numFmtId="0" fontId="51" fillId="0" borderId="19" xfId="12" applyFont="1" applyBorder="1" applyAlignment="1">
      <alignment horizontal="left" vertical="top"/>
    </xf>
    <xf numFmtId="0" fontId="52" fillId="0" borderId="20" xfId="12" applyFont="1" applyBorder="1" applyAlignment="1"/>
    <xf numFmtId="0" fontId="46" fillId="0" borderId="20" xfId="12" applyFont="1" applyBorder="1" applyAlignment="1">
      <alignment horizontal="left"/>
    </xf>
    <xf numFmtId="0" fontId="51" fillId="0" borderId="21" xfId="12" applyFont="1" applyBorder="1" applyAlignment="1">
      <alignment horizontal="left" vertical="top"/>
    </xf>
    <xf numFmtId="0" fontId="46" fillId="23" borderId="20" xfId="12" applyFont="1" applyFill="1" applyBorder="1" applyAlignment="1">
      <alignment horizontal="left"/>
    </xf>
    <xf numFmtId="0" fontId="46" fillId="0" borderId="20" xfId="12" applyFont="1" applyBorder="1" applyAlignment="1"/>
    <xf numFmtId="0" fontId="51" fillId="0" borderId="22" xfId="12" applyFont="1" applyBorder="1" applyAlignment="1">
      <alignment horizontal="left" vertical="top"/>
    </xf>
    <xf numFmtId="0" fontId="50" fillId="23" borderId="16" xfId="12" applyFont="1" applyFill="1" applyBorder="1" applyAlignment="1">
      <alignment horizontal="center"/>
    </xf>
    <xf numFmtId="0" fontId="50" fillId="23" borderId="17" xfId="12" applyFont="1" applyFill="1" applyBorder="1" applyAlignment="1">
      <alignment horizontal="center"/>
    </xf>
    <xf numFmtId="0" fontId="50" fillId="23" borderId="18" xfId="12" applyFont="1" applyFill="1" applyBorder="1" applyAlignment="1">
      <alignment horizontal="center"/>
    </xf>
    <xf numFmtId="0" fontId="46" fillId="0" borderId="0" xfId="14" applyFont="1" applyFill="1" applyBorder="1" applyAlignment="1" applyProtection="1">
      <alignment vertical="center"/>
    </xf>
    <xf numFmtId="0" fontId="51" fillId="0" borderId="0" xfId="12" applyFont="1" applyAlignment="1">
      <alignment horizontal="left" vertical="top"/>
    </xf>
    <xf numFmtId="0" fontId="52" fillId="0" borderId="0" xfId="12" applyFont="1" applyAlignment="1"/>
    <xf numFmtId="0" fontId="46" fillId="0" borderId="0" xfId="12" applyFont="1" applyAlignment="1"/>
    <xf numFmtId="0" fontId="53" fillId="0" borderId="0" xfId="12" applyFont="1">
      <alignment vertical="center"/>
    </xf>
    <xf numFmtId="0" fontId="8" fillId="24" borderId="0" xfId="3" applyFill="1" applyAlignment="1" applyProtection="1">
      <alignment vertical="center"/>
      <protection hidden="1"/>
    </xf>
    <xf numFmtId="0" fontId="8" fillId="24" borderId="0" xfId="3" applyFill="1" applyAlignment="1">
      <alignment vertical="center"/>
    </xf>
    <xf numFmtId="0" fontId="4" fillId="3" borderId="2" xfId="2" applyFont="1" applyFill="1" applyBorder="1" applyAlignment="1" applyProtection="1">
      <alignment horizontal="center" vertical="center"/>
      <protection hidden="1"/>
    </xf>
    <xf numFmtId="0" fontId="14" fillId="10" borderId="2" xfId="0" applyFont="1" applyFill="1" applyBorder="1" applyAlignment="1" applyProtection="1">
      <alignment horizontal="center" vertical="center"/>
      <protection hidden="1"/>
    </xf>
    <xf numFmtId="0" fontId="1" fillId="0" borderId="0" xfId="3" applyFont="1" applyAlignment="1" applyProtection="1">
      <alignment horizontal="left" vertical="center" indent="1"/>
      <protection hidden="1"/>
    </xf>
    <xf numFmtId="0" fontId="1" fillId="0" borderId="0" xfId="3" applyFont="1" applyAlignment="1" applyProtection="1">
      <alignment vertical="center"/>
      <protection hidden="1"/>
    </xf>
    <xf numFmtId="169" fontId="1" fillId="8" borderId="6" xfId="3" applyNumberFormat="1" applyFont="1" applyFill="1" applyBorder="1" applyAlignment="1" applyProtection="1">
      <alignment horizontal="center" vertical="center"/>
      <protection hidden="1"/>
    </xf>
    <xf numFmtId="166" fontId="1" fillId="8" borderId="6" xfId="4" applyNumberFormat="1" applyFont="1" applyFill="1" applyBorder="1" applyAlignment="1" applyProtection="1">
      <alignment horizontal="center" vertical="center"/>
      <protection hidden="1"/>
    </xf>
    <xf numFmtId="169" fontId="1" fillId="8" borderId="6" xfId="1" applyNumberFormat="1" applyFont="1" applyFill="1" applyBorder="1" applyAlignment="1" applyProtection="1">
      <alignment horizontal="center" vertical="center"/>
      <protection hidden="1"/>
    </xf>
    <xf numFmtId="165" fontId="1" fillId="8" borderId="6" xfId="3" applyNumberFormat="1" applyFont="1" applyFill="1" applyBorder="1" applyAlignment="1" applyProtection="1">
      <alignment horizontal="center" vertical="center"/>
      <protection hidden="1"/>
    </xf>
    <xf numFmtId="165" fontId="12" fillId="0" borderId="7" xfId="3" applyNumberFormat="1" applyFont="1" applyBorder="1" applyAlignment="1" applyProtection="1">
      <alignment vertical="center"/>
      <protection hidden="1"/>
    </xf>
  </cellXfs>
  <cellStyles count="15">
    <cellStyle name="Comma 2" xfId="1" xr:uid="{00000000-0005-0000-0000-000000000000}"/>
    <cellStyle name="Hyperlink" xfId="2" builtinId="8"/>
    <cellStyle name="Hyperlink 2" xfId="7" xr:uid="{00000000-0005-0000-0000-000002000000}"/>
    <cellStyle name="Hyperlink 2 2 2" xfId="14" xr:uid="{0481F8C0-291B-48D6-B05E-2DEB92A8F4DF}"/>
    <cellStyle name="Normal" xfId="0" builtinId="0"/>
    <cellStyle name="Normal 2" xfId="3" xr:uid="{00000000-0005-0000-0000-000004000000}"/>
    <cellStyle name="Normal 2 2" xfId="5" xr:uid="{00000000-0005-0000-0000-000005000000}"/>
    <cellStyle name="Normal 2 2 2 3" xfId="10" xr:uid="{F05F9282-048F-4B4E-B4C6-1EF00E73ED02}"/>
    <cellStyle name="Normal 2 3" xfId="9" xr:uid="{00000000-0005-0000-0000-000006000000}"/>
    <cellStyle name="Normal 3 2 2" xfId="12" xr:uid="{51CFDB1A-4E7D-4C05-AD59-83E27237D0D3}"/>
    <cellStyle name="Normal 3 5" xfId="13" xr:uid="{7A574674-320B-43DA-9B5A-37C20443EE99}"/>
    <cellStyle name="Normal 4" xfId="6" xr:uid="{00000000-0005-0000-0000-000007000000}"/>
    <cellStyle name="Normal 5" xfId="8" xr:uid="{00000000-0005-0000-0000-000008000000}"/>
    <cellStyle name="Normal 5 3" xfId="11" xr:uid="{A6CD4EE9-87CD-4321-A828-CDCE52976571}"/>
    <cellStyle name="Percent 2" xfId="4" xr:uid="{00000000-0005-0000-0000-000009000000}"/>
  </cellStyles>
  <dxfs count="2">
    <dxf>
      <font>
        <b val="0"/>
        <i/>
        <strike val="0"/>
        <u val="none"/>
      </font>
    </dxf>
    <dxf>
      <font>
        <b val="0"/>
        <i/>
        <strike val="0"/>
        <u val="none"/>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00CED1"/>
      <color rgb="FF4B0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ctrlProps/ctrlProp1.xml><?xml version="1.0" encoding="utf-8"?>
<formControlPr xmlns="http://schemas.microsoft.com/office/spreadsheetml/2009/9/main" objectType="CheckBox" fmlaLink="calc!$A$2" lockText="1"/>
</file>

<file path=xl/ctrlProps/ctrlProp2.xml><?xml version="1.0" encoding="utf-8"?>
<formControlPr xmlns="http://schemas.microsoft.com/office/spreadsheetml/2009/9/main" objectType="Drop" dropLines="20" dropStyle="combo" dx="22" fmlaLink="calc!$A$3" fmlaRange="calc!$B$4:$B$6" sel="1" val="0"/>
</file>

<file path=xl/ctrlProps/ctrlProp3.xml><?xml version="1.0" encoding="utf-8"?>
<formControlPr xmlns="http://schemas.microsoft.com/office/spreadsheetml/2009/9/main" objectType="CheckBox" fmlaLink="calcFR!$A$2" lockText="1"/>
</file>

<file path=xl/ctrlProps/ctrlProp4.xml><?xml version="1.0" encoding="utf-8"?>
<formControlPr xmlns="http://schemas.microsoft.com/office/spreadsheetml/2009/9/main" objectType="Drop" dropLines="20" dropStyle="combo" dx="22" fmlaLink="calcFR!$A$3" fmlaRange="calcFR!$B$4:$B$6" sel="1" val="0"/>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FRON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68445467-EEE9-4D4C-90BB-592E171F51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24765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16AF1830-96AA-45B6-9B17-D6304359D83E}"/>
            </a:ext>
          </a:extLst>
        </xdr:cNvPr>
        <xdr:cNvSpPr txBox="1"/>
      </xdr:nvSpPr>
      <xdr:spPr>
        <a:xfrm>
          <a:off x="381000" y="1743076"/>
          <a:ext cx="70485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schenkingsrechten op onroerende goederen zijn zgn. progressief. Hoe hoger de waarde van het onroerend goed, hoe hoger de schenkingsrechten. Voor roerende goederen daarentegen geldt er een vlak tarief inzake schenkingsrechten, ongeacht het geschonken bedrag of de geschonken waarde. De schenkingsrechten op onroerende goederen liggen in het Vlaams gewest over het algemeen lager dan de successierechten.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Gebruik deze rekentool om zelf uit te rekenen hoeveel schenkingsrechten er per begiftigde betaald moeten worden op (het deel van) het onroerend goed dat u wegschenkt.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96E4D2FD-BDEA-4BDE-B278-ED3E10926744}"/>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666750</xdr:colOff>
          <xdr:row>4</xdr:row>
          <xdr:rowOff>0</xdr:rowOff>
        </xdr:from>
        <xdr:to>
          <xdr:col>5</xdr:col>
          <xdr:colOff>0</xdr:colOff>
          <xdr:row>5</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solidFill>
              <a:srgbClr val="F2F2F2"/>
            </a:solidFill>
            <a:ln>
              <a:noFill/>
            </a:ln>
            <a:extLst>
              <a:ext uri="{91240B29-F687-4F45-9708-019B960494DF}">
                <a14:hiddenLine w="12700">
                  <a:solidFill>
                    <a:srgbClr val="80808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Korting voor verhuur op lange termijn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1476376</xdr:colOff>
          <xdr:row>5</xdr:row>
          <xdr:rowOff>9526</xdr:rowOff>
        </xdr:from>
        <xdr:to>
          <xdr:col>6</xdr:col>
          <xdr:colOff>9525</xdr:colOff>
          <xdr:row>6</xdr:row>
          <xdr:rowOff>0</xdr:rowOff>
        </xdr:to>
        <xdr:sp macro="" textlink="">
          <xdr:nvSpPr>
            <xdr:cNvPr id="3207" name="Drop Down 135" hidden="1">
              <a:extLst>
                <a:ext uri="{63B3BB69-23CF-44E3-9099-C40C66FF867C}">
                  <a14:compatExt spid="_x0000_s3207"/>
                </a:ext>
                <a:ext uri="{FF2B5EF4-FFF2-40B4-BE49-F238E27FC236}">
                  <a16:creationId xmlns:a16="http://schemas.microsoft.com/office/drawing/2014/main" id="{00000000-0008-0000-0100-00008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295275</xdr:colOff>
      <xdr:row>1</xdr:row>
      <xdr:rowOff>9525</xdr:rowOff>
    </xdr:from>
    <xdr:to>
      <xdr:col>8</xdr:col>
      <xdr:colOff>371475</xdr:colOff>
      <xdr:row>1</xdr:row>
      <xdr:rowOff>76200</xdr:rowOff>
    </xdr:to>
    <xdr:sp macro="" textlink="">
      <xdr:nvSpPr>
        <xdr:cNvPr id="8" name="Rectangle 61">
          <a:extLst>
            <a:ext uri="{FF2B5EF4-FFF2-40B4-BE49-F238E27FC236}">
              <a16:creationId xmlns:a16="http://schemas.microsoft.com/office/drawing/2014/main" id="{00000000-0008-0000-0100-000008000000}"/>
            </a:ext>
          </a:extLst>
        </xdr:cNvPr>
        <xdr:cNvSpPr>
          <a:spLocks noChangeArrowheads="1"/>
        </xdr:cNvSpPr>
      </xdr:nvSpPr>
      <xdr:spPr bwMode="auto">
        <a:xfrm>
          <a:off x="7953375" y="209550"/>
          <a:ext cx="76200" cy="66675"/>
        </a:xfrm>
        <a:prstGeom prst="rect">
          <a:avLst/>
        </a:prstGeom>
        <a:solidFill>
          <a:srgbClr xmlns:mc="http://schemas.openxmlformats.org/markup-compatibility/2006" xmlns:a14="http://schemas.microsoft.com/office/drawing/2010/main" val="5F5F5A" mc:Ignorable="a14" a14:legacySpreadsheetColorIndex="16"/>
        </a:solidFill>
        <a:ln>
          <a:noFill/>
        </a:ln>
        <a:extLst>
          <a:ext uri="{91240B29-F687-4F45-9708-019B960494DF}">
            <a14:hiddenLine xmlns:a14="http://schemas.microsoft.com/office/drawing/2010/main" w="9525">
              <a:solidFill>
                <a:srgbClr xmlns:mc="http://schemas.openxmlformats.org/markup-compatibility/2006" val="5F5F5A" mc:Ignorable="a14" a14:legacySpreadsheetColorIndex="16"/>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D7F73615-C650-45F8-8283-3AF58E1FDA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24765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277A08F3-B70E-41D2-8696-8AED3FA23C01}"/>
            </a:ext>
          </a:extLst>
        </xdr:cNvPr>
        <xdr:cNvSpPr txBox="1"/>
      </xdr:nvSpPr>
      <xdr:spPr>
        <a:xfrm>
          <a:off x="381000" y="1743076"/>
          <a:ext cx="70485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Les droits de donation sur les biens immobiliers sont « progressifs ». Plus la valeur de l'immeuble est élevée, plus les droits le sont aussi. Par contre, pour les biens mobiliers, le taux applicable en matière de droits de donation est fixe, quelle que soit la somme ou la valeur des biens donnés. En Région flamande, les droits de donation sur les biens immobiliers sont généralement moins élevés que les droits de succession.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Utilisez cet outil de calcul pour calculer vous-même le montant des droits de donation dus pour chaque bénéficiaire sur (sa part de) l'immeuble que vous donnez.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2F67A2F5-B7FA-4A2F-AE4F-EEA846D1AFC2}"/>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xdr:colOff>
          <xdr:row>4</xdr:row>
          <xdr:rowOff>0</xdr:rowOff>
        </xdr:from>
        <xdr:to>
          <xdr:col>5</xdr:col>
          <xdr:colOff>0</xdr:colOff>
          <xdr:row>5</xdr:row>
          <xdr:rowOff>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8FB39FC-9AE4-4BAE-9801-6C83859AC242}"/>
                </a:ext>
              </a:extLst>
            </xdr:cNvPr>
            <xdr:cNvSpPr/>
          </xdr:nvSpPr>
          <xdr:spPr bwMode="auto">
            <a:xfrm>
              <a:off x="0" y="0"/>
              <a:ext cx="0" cy="0"/>
            </a:xfrm>
            <a:prstGeom prst="rect">
              <a:avLst/>
            </a:prstGeom>
            <a:solidFill>
              <a:srgbClr val="F2F2F2"/>
            </a:solidFill>
            <a:ln>
              <a:noFill/>
            </a:ln>
            <a:extLst>
              <a:ext uri="{91240B29-F687-4F45-9708-019B960494DF}">
                <a14:hiddenLine w="12700">
                  <a:solidFill>
                    <a:srgbClr val="808080"/>
                  </a:solidFill>
                  <a:miter lim="800000"/>
                  <a:headEnd/>
                  <a:tailEnd/>
                </a14:hiddenLine>
              </a:ext>
            </a:extLst>
          </xdr:spPr>
          <xdr:txBody>
            <a:bodyPr vertOverflow="clip" wrap="square" lIns="27432" tIns="18288" rIns="0" bIns="18288" anchor="ctr" upright="1"/>
            <a:lstStyle/>
            <a:p>
              <a:pPr algn="l" rtl="0">
                <a:defRPr sz="1000"/>
              </a:pPr>
              <a:r>
                <a:rPr lang="nl-BE" sz="800" b="0" i="0" u="none" strike="noStrike" baseline="0">
                  <a:solidFill>
                    <a:srgbClr val="000000"/>
                  </a:solidFill>
                  <a:latin typeface="Tahoma"/>
                  <a:ea typeface="Tahoma"/>
                  <a:cs typeface="Tahoma"/>
                </a:rPr>
                <a:t>Réduction pour location à long terme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1628775</xdr:colOff>
          <xdr:row>5</xdr:row>
          <xdr:rowOff>1</xdr:rowOff>
        </xdr:from>
        <xdr:to>
          <xdr:col>5</xdr:col>
          <xdr:colOff>1619249</xdr:colOff>
          <xdr:row>6</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906A853E-98D9-4711-9DD6-FA3544AD59F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295275</xdr:colOff>
      <xdr:row>1</xdr:row>
      <xdr:rowOff>9525</xdr:rowOff>
    </xdr:from>
    <xdr:to>
      <xdr:col>8</xdr:col>
      <xdr:colOff>371475</xdr:colOff>
      <xdr:row>1</xdr:row>
      <xdr:rowOff>76200</xdr:rowOff>
    </xdr:to>
    <xdr:sp macro="" textlink="">
      <xdr:nvSpPr>
        <xdr:cNvPr id="2" name="Rectangle 61">
          <a:extLst>
            <a:ext uri="{FF2B5EF4-FFF2-40B4-BE49-F238E27FC236}">
              <a16:creationId xmlns:a16="http://schemas.microsoft.com/office/drawing/2014/main" id="{1D0EE827-4D7C-4E66-85D6-C1145DC2BFD8}"/>
            </a:ext>
          </a:extLst>
        </xdr:cNvPr>
        <xdr:cNvSpPr>
          <a:spLocks noChangeArrowheads="1"/>
        </xdr:cNvSpPr>
      </xdr:nvSpPr>
      <xdr:spPr bwMode="auto">
        <a:xfrm>
          <a:off x="10267950" y="209550"/>
          <a:ext cx="76200" cy="66675"/>
        </a:xfrm>
        <a:prstGeom prst="rect">
          <a:avLst/>
        </a:prstGeom>
        <a:solidFill>
          <a:srgbClr xmlns:mc="http://schemas.openxmlformats.org/markup-compatibility/2006" xmlns:a14="http://schemas.microsoft.com/office/drawing/2010/main" val="5F5F5A" mc:Ignorable="a14" a14:legacySpreadsheetColorIndex="16"/>
        </a:solidFill>
        <a:ln>
          <a:noFill/>
        </a:ln>
        <a:extLst>
          <a:ext uri="{91240B29-F687-4F45-9708-019B960494DF}">
            <a14:hiddenLine xmlns:a14="http://schemas.microsoft.com/office/drawing/2010/main" w="9525">
              <a:solidFill>
                <a:srgbClr xmlns:mc="http://schemas.openxmlformats.org/markup-compatibility/2006" val="5F5F5A" mc:Ignorable="a14" a14:legacySpreadsheetColorIndex="16"/>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59</xdr:row>
      <xdr:rowOff>28575</xdr:rowOff>
    </xdr:from>
    <xdr:to>
      <xdr:col>3</xdr:col>
      <xdr:colOff>333375</xdr:colOff>
      <xdr:row>64</xdr:row>
      <xdr:rowOff>142875</xdr:rowOff>
    </xdr:to>
    <xdr:sp macro="" textlink="OODNL">
      <xdr:nvSpPr>
        <xdr:cNvPr id="2" name="TextBox 1">
          <a:extLst>
            <a:ext uri="{FF2B5EF4-FFF2-40B4-BE49-F238E27FC236}">
              <a16:creationId xmlns:a16="http://schemas.microsoft.com/office/drawing/2014/main" id="{D4916278-A933-4AB9-9741-A2317112A448}"/>
            </a:ext>
          </a:extLst>
        </xdr:cNvPr>
        <xdr:cNvSpPr txBox="1"/>
      </xdr:nvSpPr>
      <xdr:spPr>
        <a:xfrm>
          <a:off x="609600" y="1047750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Deze rekentool is mogelijk verouderd. Download de meest recente versie.</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3</xdr:col>
      <xdr:colOff>1095375</xdr:colOff>
      <xdr:row>59</xdr:row>
      <xdr:rowOff>47625</xdr:rowOff>
    </xdr:from>
    <xdr:to>
      <xdr:col>3</xdr:col>
      <xdr:colOff>5286375</xdr:colOff>
      <xdr:row>65</xdr:row>
      <xdr:rowOff>9525</xdr:rowOff>
    </xdr:to>
    <xdr:sp macro="" textlink="OODFR">
      <xdr:nvSpPr>
        <xdr:cNvPr id="3" name="TextBox 2">
          <a:extLst>
            <a:ext uri="{FF2B5EF4-FFF2-40B4-BE49-F238E27FC236}">
              <a16:creationId xmlns:a16="http://schemas.microsoft.com/office/drawing/2014/main" id="{9FFDC7E3-0ACA-43ED-9BFD-8EE1D587382D}"/>
            </a:ext>
          </a:extLst>
        </xdr:cNvPr>
        <xdr:cNvSpPr txBox="1"/>
      </xdr:nvSpPr>
      <xdr:spPr>
        <a:xfrm>
          <a:off x="5562600" y="1049655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Cet outil de calcul est peut-être obsolète. Téléchargez la version la plus récente.</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wnload.lefebvre-sarrut.be/dms?id_=a784c4e8-abab-41af-8754-f52a9e568513" TargetMode="External"/><Relationship Id="rId1" Type="http://schemas.openxmlformats.org/officeDocument/2006/relationships/hyperlink" Target="mailto:info@tax-iq.be?subject=Vraag/opmerking%20over%20Tool%20422508"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info@tax-iq.be?subject=Question/remarque%20concernant%20outil%20422536" TargetMode="External"/><Relationship Id="rId1" Type="http://schemas.openxmlformats.org/officeDocument/2006/relationships/hyperlink" Target="https://download.lefebvre-sarrut.be/dms?id_=ff40270b-08b5-4f53-8d0d-8ea7ea7fa8db"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Downloads/01.2023/07%20Forfait%20of%20bewezen%20beroepskosten%20-%20klaar%20voor%20upload/BASIC/VAA%20auto_%20beroepskosten%20of%20bewezen%20beroepskosten.xlsx" TargetMode="External"/><Relationship Id="rId1" Type="http://schemas.openxmlformats.org/officeDocument/2006/relationships/hyperlink" Target="../../../../../../Downloads/01.2023/07%20Forfait%20of%20bewezen%20beroepskosten%20-%20klaar%20voor%20upload/TAXIQ/ATN%20voiture-frais%20professionnels%20forfaitaires%20ou%20r&#233;els%20et%20prouv&#233;s.xlsx"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B2D99-A6AE-46E7-BBFB-7958C5FDC287}">
  <sheetPr codeName="Sheet1">
    <tabColor theme="4" tint="0.79998168889431442"/>
    <pageSetUpPr autoPageBreaks="0" fitToPage="1"/>
  </sheetPr>
  <dimension ref="B2:F29"/>
  <sheetViews>
    <sheetView showGridLines="0" showRowColHeaders="0" tabSelected="1" workbookViewId="0"/>
  </sheetViews>
  <sheetFormatPr defaultColWidth="5.7109375" defaultRowHeight="20.100000000000001" customHeight="1"/>
  <cols>
    <col min="1" max="1" width="5.7109375" style="31" customWidth="1"/>
    <col min="2" max="2" width="22.85546875" style="31" customWidth="1"/>
    <col min="3" max="3" width="18.5703125" style="31" customWidth="1"/>
    <col min="4" max="4" width="22.85546875" style="31" customWidth="1"/>
    <col min="5" max="5" width="18.5703125" style="31" customWidth="1"/>
    <col min="6" max="6" width="22.85546875" style="31" customWidth="1"/>
    <col min="7" max="9" width="5.7109375" style="31" customWidth="1"/>
    <col min="10" max="10" width="8.42578125" style="31" customWidth="1"/>
    <col min="11" max="16384" width="5.7109375" style="31"/>
  </cols>
  <sheetData>
    <row r="2" spans="2:6" ht="48.75" customHeight="1">
      <c r="B2" s="29"/>
      <c r="C2" s="29"/>
      <c r="D2" s="30">
        <v>45800</v>
      </c>
      <c r="E2" s="30"/>
      <c r="F2" s="30"/>
    </row>
    <row r="3" spans="2:6" ht="20.100000000000001" customHeight="1">
      <c r="B3" s="29"/>
      <c r="C3" s="29"/>
      <c r="D3" s="29"/>
      <c r="E3" s="29"/>
      <c r="F3" s="29"/>
    </row>
    <row r="4" spans="2:6" ht="30" customHeight="1">
      <c r="B4" s="32" t="s">
        <v>64</v>
      </c>
      <c r="C4" s="33"/>
      <c r="D4" s="33"/>
      <c r="E4" s="33"/>
      <c r="F4" s="33"/>
    </row>
    <row r="18" spans="2:6" ht="20.100000000000001" customHeight="1">
      <c r="B18" s="34"/>
      <c r="C18" s="35"/>
      <c r="D18" s="36" t="s">
        <v>22</v>
      </c>
      <c r="E18" s="37"/>
      <c r="F18" s="34" t="s">
        <v>23</v>
      </c>
    </row>
    <row r="19" spans="2:6" ht="20.100000000000001" customHeight="1">
      <c r="B19" s="34"/>
      <c r="C19" s="38"/>
      <c r="D19" s="39" t="s">
        <v>21</v>
      </c>
      <c r="E19" s="38"/>
      <c r="F19" s="39" t="s">
        <v>21</v>
      </c>
    </row>
    <row r="20" spans="2:6" ht="20.100000000000001" customHeight="1" thickBot="1">
      <c r="C20" s="29"/>
      <c r="D20" s="29"/>
      <c r="E20" s="29"/>
      <c r="F20" s="29"/>
    </row>
    <row r="21" spans="2:6" ht="20.100000000000001" customHeight="1" thickTop="1" thickBot="1">
      <c r="B21" s="40" t="s">
        <v>25</v>
      </c>
      <c r="C21" s="41"/>
      <c r="D21" s="41"/>
      <c r="E21" s="41"/>
      <c r="F21" s="42" t="s">
        <v>26</v>
      </c>
    </row>
    <row r="22" spans="2:6" ht="12" customHeight="1" thickTop="1">
      <c r="B22" s="43"/>
      <c r="C22" s="44"/>
      <c r="D22" s="44"/>
      <c r="E22" s="44"/>
      <c r="F22" s="45"/>
    </row>
    <row r="23" spans="2:6" ht="12" customHeight="1">
      <c r="B23" s="43" t="s">
        <v>27</v>
      </c>
      <c r="C23" s="46"/>
      <c r="D23" s="46"/>
      <c r="E23" s="46"/>
      <c r="F23" s="47"/>
    </row>
    <row r="24" spans="2:6" ht="12" customHeight="1">
      <c r="B24" s="43" t="s">
        <v>28</v>
      </c>
      <c r="C24" s="44"/>
      <c r="D24" s="44"/>
      <c r="E24" s="44"/>
      <c r="F24" s="48"/>
    </row>
    <row r="25" spans="2:6" ht="12" customHeight="1">
      <c r="B25" s="49"/>
      <c r="C25" s="50"/>
      <c r="D25" s="50"/>
      <c r="E25" s="50"/>
      <c r="F25" s="51"/>
    </row>
    <row r="26" spans="2:6" ht="20.100000000000001" customHeight="1">
      <c r="B26" s="52" t="s">
        <v>29</v>
      </c>
      <c r="C26" s="53"/>
      <c r="D26" s="53"/>
      <c r="E26" s="53"/>
      <c r="F26" s="54" t="s">
        <v>30</v>
      </c>
    </row>
    <row r="27" spans="2:6" ht="20.100000000000001" customHeight="1" thickBot="1">
      <c r="B27" s="55"/>
      <c r="C27" s="56"/>
      <c r="D27" s="56"/>
      <c r="E27" s="56"/>
      <c r="F27" s="57" t="s">
        <v>31</v>
      </c>
    </row>
    <row r="29" spans="2:6" ht="20.100000000000001" customHeight="1">
      <c r="F29" s="31" t="e" vm="1">
        <v>#VALUE!</v>
      </c>
    </row>
  </sheetData>
  <sheetProtection algorithmName="SHA-512" hashValue="viVEb9ILSyUEx67tWsItXXQMGSceR4iD1/fnBE1g4ZToo3fsKW71Wa62op0iTluYy9CBNW21QU1mz593vb2IBw==" saltValue="gqWu7ixUR/3nH5Xhkei22Q==" spinCount="100000" sheet="1" objects="1" scenarios="1"/>
  <mergeCells count="3">
    <mergeCell ref="D2:F2"/>
    <mergeCell ref="B4:F4"/>
    <mergeCell ref="B26:E27"/>
  </mergeCells>
  <hyperlinks>
    <hyperlink ref="D19" location="'1'!A1" tooltip="Reken zelf!" display="} Klik hier" xr:uid="{49C01999-F508-424D-8B69-9D0A2C0ACC3E}"/>
    <hyperlink ref="F21" r:id="rId1" tooltip="Stel uw vraag aan de redactie" xr:uid="{62BE7566-7D64-40F3-8144-2825BD955000}"/>
    <hyperlink ref="F19" r:id="rId2" tooltip="Checklist" xr:uid="{D127F48A-A84E-4D77-BB79-83DFD20454C9}"/>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autoPageBreaks="0"/>
  </sheetPr>
  <dimension ref="A1:K21"/>
  <sheetViews>
    <sheetView showGridLines="0" showRowColHeaders="0" zoomScaleNormal="100" workbookViewId="0"/>
  </sheetViews>
  <sheetFormatPr defaultColWidth="9.140625" defaultRowHeight="15.95" customHeight="1"/>
  <cols>
    <col min="1" max="1" width="5.7109375" style="5" customWidth="1"/>
    <col min="2" max="2" width="36.5703125" style="5" customWidth="1"/>
    <col min="3" max="3" width="28.28515625" style="5" customWidth="1"/>
    <col min="4" max="4" width="16.5703125" style="5" customWidth="1"/>
    <col min="5" max="5" width="27.85546875" style="5" customWidth="1"/>
    <col min="6" max="6" width="24.28515625" style="5" customWidth="1"/>
    <col min="7" max="13" width="5.7109375" style="5" customWidth="1"/>
    <col min="14" max="16384" width="9.140625" style="5"/>
  </cols>
  <sheetData>
    <row r="1" spans="1:11" ht="15.95" customHeight="1" thickBot="1">
      <c r="H1" s="1"/>
      <c r="I1" s="1"/>
      <c r="J1" s="1"/>
      <c r="K1" s="1"/>
    </row>
    <row r="2" spans="1:11" ht="30" customHeight="1" thickBot="1">
      <c r="B2" s="28" t="s">
        <v>14</v>
      </c>
      <c r="C2" s="28"/>
      <c r="D2" s="28"/>
      <c r="E2" s="28"/>
      <c r="F2" s="28"/>
      <c r="H2" s="99" t="s">
        <v>0</v>
      </c>
      <c r="I2" s="100" t="s">
        <v>1</v>
      </c>
      <c r="J2" s="2" t="s">
        <v>2</v>
      </c>
      <c r="K2" s="2" t="s">
        <v>3</v>
      </c>
    </row>
    <row r="3" spans="1:11" ht="15.95" customHeight="1">
      <c r="F3" s="26" t="s">
        <v>24</v>
      </c>
      <c r="H3" s="3"/>
      <c r="I3" s="3"/>
      <c r="J3" s="3"/>
      <c r="K3" s="3"/>
    </row>
    <row r="4" spans="1:11" ht="27.95" customHeight="1">
      <c r="B4" s="24" t="s">
        <v>20</v>
      </c>
      <c r="C4" s="8"/>
      <c r="D4" s="8"/>
      <c r="E4" s="8"/>
      <c r="H4" s="4"/>
      <c r="I4" s="4"/>
      <c r="J4" s="4"/>
      <c r="K4" s="4"/>
    </row>
    <row r="5" spans="1:11" ht="15.95" customHeight="1">
      <c r="B5" s="10" t="s">
        <v>11</v>
      </c>
      <c r="C5" s="8"/>
      <c r="D5" s="97"/>
      <c r="E5" s="97"/>
      <c r="F5" s="23">
        <v>0</v>
      </c>
      <c r="H5" s="22" t="s">
        <v>1</v>
      </c>
      <c r="I5" s="4"/>
      <c r="J5" s="4"/>
      <c r="K5" s="4"/>
    </row>
    <row r="6" spans="1:11" ht="15.95" customHeight="1">
      <c r="B6" s="10" t="s">
        <v>16</v>
      </c>
      <c r="C6" s="98"/>
      <c r="D6" s="98"/>
      <c r="E6" s="97"/>
      <c r="F6" s="97"/>
      <c r="H6" s="4"/>
      <c r="I6" s="4"/>
      <c r="J6" s="4"/>
      <c r="K6" s="4"/>
    </row>
    <row r="7" spans="1:11" ht="15.95" customHeight="1">
      <c r="B7" s="20" t="str">
        <f>IF(calc!A3=2,"(*) Feitelijk samenwonende partners moeten gedurende een ononderbroken periode van minstens 1 jaar samengewoond en een gemeenschappelijke huishouding gevoerd hebben.","")</f>
        <v/>
      </c>
      <c r="E7" s="8"/>
      <c r="F7" s="8"/>
      <c r="H7" s="4"/>
      <c r="I7" s="4"/>
      <c r="J7" s="4"/>
      <c r="K7" s="4"/>
    </row>
    <row r="8" spans="1:11" ht="15.95" customHeight="1">
      <c r="B8" s="20"/>
      <c r="E8" s="8"/>
      <c r="F8" s="8"/>
      <c r="H8" s="4"/>
      <c r="I8" s="4"/>
      <c r="J8" s="4"/>
      <c r="K8" s="4"/>
    </row>
    <row r="9" spans="1:11" ht="15.95" customHeight="1">
      <c r="B9" s="10" t="s">
        <v>17</v>
      </c>
      <c r="C9" s="11"/>
      <c r="D9" s="11"/>
      <c r="E9" s="11"/>
      <c r="F9" s="23">
        <v>0</v>
      </c>
      <c r="H9" s="22" t="s">
        <v>1</v>
      </c>
      <c r="I9" s="4"/>
      <c r="J9" s="4"/>
      <c r="K9" s="4"/>
    </row>
    <row r="10" spans="1:11" ht="15.95" customHeight="1">
      <c r="A10" s="8"/>
      <c r="B10" s="10" t="s">
        <v>12</v>
      </c>
      <c r="C10" s="8"/>
      <c r="D10" s="8"/>
      <c r="E10" s="8"/>
      <c r="F10" s="9">
        <f>F18</f>
        <v>0</v>
      </c>
      <c r="H10" s="4"/>
      <c r="I10" s="4"/>
      <c r="J10" s="4"/>
      <c r="K10" s="4"/>
    </row>
    <row r="11" spans="1:11" ht="15.95" customHeight="1">
      <c r="A11" s="8"/>
      <c r="B11" s="10"/>
      <c r="C11" s="8"/>
      <c r="D11" s="8"/>
      <c r="E11" s="8"/>
      <c r="F11" s="107"/>
      <c r="H11" s="4"/>
      <c r="I11" s="4"/>
      <c r="J11" s="4"/>
      <c r="K11" s="4"/>
    </row>
    <row r="12" spans="1:11" ht="22.5" customHeight="1">
      <c r="A12" s="8"/>
      <c r="B12" s="10" t="s">
        <v>13</v>
      </c>
      <c r="C12" s="11"/>
      <c r="D12" s="27" t="str">
        <f>IF(calc!A3=1,"Kies de categorie van de begiftigde",calc!B3)</f>
        <v>Kies de categorie van de begiftigde</v>
      </c>
      <c r="E12" s="27"/>
      <c r="F12" s="27"/>
      <c r="H12" s="4"/>
      <c r="I12" s="4"/>
      <c r="J12" s="4"/>
      <c r="K12" s="4"/>
    </row>
    <row r="13" spans="1:11" ht="15.95" customHeight="1">
      <c r="A13" s="8"/>
      <c r="B13" s="12" t="s">
        <v>4</v>
      </c>
      <c r="C13" s="12" t="s">
        <v>5</v>
      </c>
      <c r="D13" s="12" t="s">
        <v>6</v>
      </c>
      <c r="E13" s="12" t="s">
        <v>7</v>
      </c>
      <c r="F13" s="12" t="s">
        <v>8</v>
      </c>
      <c r="H13" s="4"/>
      <c r="I13" s="4"/>
      <c r="J13" s="4"/>
      <c r="K13" s="4"/>
    </row>
    <row r="14" spans="1:11" ht="15.95" customHeight="1">
      <c r="A14" s="8"/>
      <c r="B14" s="13">
        <v>0.01</v>
      </c>
      <c r="C14" s="13">
        <v>150000</v>
      </c>
      <c r="D14" s="14">
        <f>calc!C3</f>
        <v>0</v>
      </c>
      <c r="E14" s="13">
        <f>MIN(F5-SUM(E15:E17),MIN($F$5+$F$9,C14))</f>
        <v>0</v>
      </c>
      <c r="F14" s="15">
        <f>E14*D14</f>
        <v>0</v>
      </c>
      <c r="H14" s="4"/>
      <c r="I14" s="4"/>
      <c r="J14" s="4"/>
      <c r="K14" s="4"/>
    </row>
    <row r="15" spans="1:11" ht="15.95" customHeight="1">
      <c r="A15" s="8"/>
      <c r="B15" s="13">
        <f>C14+0.01</f>
        <v>150000.01</v>
      </c>
      <c r="C15" s="13">
        <v>250000</v>
      </c>
      <c r="D15" s="14">
        <f>calc!D3</f>
        <v>0</v>
      </c>
      <c r="E15" s="13">
        <f>MIN($F$5-SUM(E16:E17),MIN($F$5+$F$9,C15)-MIN(C14,$F$5+$F$9))</f>
        <v>0</v>
      </c>
      <c r="F15" s="15">
        <f t="shared" ref="F15:F17" si="0">E15*D15</f>
        <v>0</v>
      </c>
      <c r="H15" s="6"/>
      <c r="I15" s="6"/>
      <c r="J15" s="6"/>
      <c r="K15" s="6"/>
    </row>
    <row r="16" spans="1:11" ht="15.95" customHeight="1">
      <c r="A16" s="8"/>
      <c r="B16" s="13">
        <f t="shared" ref="B16" si="1">C15+0.01</f>
        <v>250000.01</v>
      </c>
      <c r="C16" s="13">
        <v>450000</v>
      </c>
      <c r="D16" s="14">
        <f>calc!E3</f>
        <v>0</v>
      </c>
      <c r="E16" s="13">
        <f>MIN($F$5-SUM(E17),MIN($F$5+$F$9,C16)-MIN(C15,$F$5+$F$9))</f>
        <v>0</v>
      </c>
      <c r="F16" s="15">
        <f t="shared" si="0"/>
        <v>0</v>
      </c>
      <c r="H16" s="4"/>
      <c r="I16" s="4"/>
      <c r="J16" s="4"/>
      <c r="K16" s="4"/>
    </row>
    <row r="17" spans="1:11" ht="15.95" customHeight="1">
      <c r="A17" s="8"/>
      <c r="B17" s="13" t="s">
        <v>9</v>
      </c>
      <c r="C17" s="13">
        <f>C16</f>
        <v>450000</v>
      </c>
      <c r="D17" s="14">
        <f>calc!F3</f>
        <v>0</v>
      </c>
      <c r="E17" s="13">
        <f>MIN($F$5,MAX($F$5+$F$9,C17)-C16)</f>
        <v>0</v>
      </c>
      <c r="F17" s="15">
        <f t="shared" si="0"/>
        <v>0</v>
      </c>
      <c r="H17" s="4"/>
      <c r="I17" s="4"/>
      <c r="J17" s="4"/>
      <c r="K17" s="4"/>
    </row>
    <row r="18" spans="1:11" ht="15.95" customHeight="1">
      <c r="A18" s="8"/>
      <c r="B18" s="16" t="s">
        <v>10</v>
      </c>
      <c r="C18" s="17"/>
      <c r="D18" s="17"/>
      <c r="E18" s="18">
        <f>SUM(E14:E17)</f>
        <v>0</v>
      </c>
      <c r="F18" s="18">
        <f>SUM(F14:F17)</f>
        <v>0</v>
      </c>
      <c r="H18" s="4"/>
      <c r="I18" s="4"/>
      <c r="J18" s="4"/>
      <c r="K18" s="4"/>
    </row>
    <row r="19" spans="1:11" ht="15.95" customHeight="1">
      <c r="H19" s="4"/>
      <c r="I19" s="4"/>
      <c r="J19" s="4"/>
      <c r="K19" s="4"/>
    </row>
    <row r="20" spans="1:11" ht="15.95" customHeight="1">
      <c r="H20" s="4"/>
      <c r="I20" s="4"/>
      <c r="J20" s="4"/>
      <c r="K20" s="4"/>
    </row>
    <row r="21" spans="1:11" ht="15.95" customHeight="1">
      <c r="A21" s="4"/>
      <c r="B21" s="4"/>
      <c r="C21" s="4"/>
      <c r="D21" s="4"/>
      <c r="E21" s="4"/>
      <c r="F21" s="4"/>
      <c r="G21" s="4"/>
      <c r="H21" s="4"/>
      <c r="I21" s="4"/>
      <c r="J21" s="4"/>
      <c r="K21" s="4"/>
    </row>
  </sheetData>
  <sheetProtection algorithmName="SHA-512" hashValue="3JLqj56t7xqdmuPb1cY7N8JlUoPgGb+RB6+WvFdfdMy4cUaZEFQokRdC2IkaoyFOBNE6HpA1HguI6rZqJUJ3HQ==" saltValue="M0dWxliG7YQ4Z9+bmk5bZg==" spinCount="100000" sheet="1" objects="1" scenarios="1"/>
  <mergeCells count="2">
    <mergeCell ref="D12:F12"/>
    <mergeCell ref="B2:F2"/>
  </mergeCells>
  <hyperlinks>
    <hyperlink ref="H2" location="Home!A1" tooltip="Home" display="Ç" xr:uid="{00000000-0004-0000-0100-000000000000}"/>
  </hyperlinks>
  <pageMargins left="0.7" right="0.7" top="0.75" bottom="0.75" header="0.3" footer="0.3"/>
  <pageSetup paperSize="9" orientation="landscape" horizontalDpi="300" verticalDpi="300" r:id="rId1"/>
  <headerFooter>
    <oddHeader>&amp;C&amp;Z&amp;F</oddHeader>
    <oddFooter>&amp;C&amp;P/&amp;N</oddFooter>
  </headerFooter>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93" r:id="rId4" name="Check Box 21">
              <controlPr defaultSize="0" autoFill="0" autoLine="0" autoPict="0">
                <anchor moveWithCells="1">
                  <from>
                    <xdr:col>3</xdr:col>
                    <xdr:colOff>666750</xdr:colOff>
                    <xdr:row>4</xdr:row>
                    <xdr:rowOff>0</xdr:rowOff>
                  </from>
                  <to>
                    <xdr:col>5</xdr:col>
                    <xdr:colOff>0</xdr:colOff>
                    <xdr:row>5</xdr:row>
                    <xdr:rowOff>0</xdr:rowOff>
                  </to>
                </anchor>
              </controlPr>
            </control>
          </mc:Choice>
        </mc:AlternateContent>
        <mc:AlternateContent xmlns:mc="http://schemas.openxmlformats.org/markup-compatibility/2006">
          <mc:Choice Requires="x14">
            <control shapeId="3207" r:id="rId5" name="Drop Down 135">
              <controlPr defaultSize="0" autoLine="0" autoPict="0">
                <anchor moveWithCells="1">
                  <from>
                    <xdr:col>2</xdr:col>
                    <xdr:colOff>1476375</xdr:colOff>
                    <xdr:row>5</xdr:row>
                    <xdr:rowOff>9525</xdr:rowOff>
                  </from>
                  <to>
                    <xdr:col>6</xdr:col>
                    <xdr:colOff>9525</xdr:colOff>
                    <xdr:row>6</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stopIfTrue="1" id="{F5D50948-0839-4A70-8503-CBEC547FD99E}">
            <xm:f>calc!$A$3=1</xm:f>
            <x14:dxf>
              <font>
                <b val="0"/>
                <i/>
                <strike val="0"/>
                <u val="none"/>
              </font>
            </x14:dxf>
          </x14:cfRule>
          <xm:sqref>D12:F12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79998168889431442"/>
  </sheetPr>
  <dimension ref="A2:F6"/>
  <sheetViews>
    <sheetView showRowColHeaders="0" workbookViewId="0"/>
  </sheetViews>
  <sheetFormatPr defaultRowHeight="11.25"/>
  <cols>
    <col min="2" max="2" width="76.42578125" bestFit="1" customWidth="1"/>
  </cols>
  <sheetData>
    <row r="2" spans="1:6">
      <c r="A2" s="21" t="b">
        <v>0</v>
      </c>
    </row>
    <row r="3" spans="1:6">
      <c r="A3" s="21">
        <v>1</v>
      </c>
      <c r="B3" s="19" t="str">
        <f>VLOOKUP($A$3,$A$4:$F$6,COLUMN(B1))</f>
        <v>Kies…</v>
      </c>
      <c r="C3" s="7">
        <f>VLOOKUP($A$3,$A$4:$F$6,COLUMN(C1))</f>
        <v>0</v>
      </c>
      <c r="D3" s="7">
        <f>VLOOKUP($A$3,$A$4:$F$6,COLUMN(D1))</f>
        <v>0</v>
      </c>
      <c r="E3" s="7">
        <f>VLOOKUP($A$3,$A$4:$F$6,COLUMN(E1))</f>
        <v>0</v>
      </c>
      <c r="F3" s="7">
        <f>VLOOKUP($A$3,$A$4:$F$6,COLUMN(F1))</f>
        <v>0</v>
      </c>
    </row>
    <row r="4" spans="1:6">
      <c r="A4">
        <v>1</v>
      </c>
      <c r="B4" t="s">
        <v>18</v>
      </c>
      <c r="C4" s="7">
        <v>0</v>
      </c>
      <c r="D4" s="7">
        <v>0</v>
      </c>
      <c r="E4" s="7">
        <v>0</v>
      </c>
      <c r="F4" s="7">
        <v>0</v>
      </c>
    </row>
    <row r="5" spans="1:6" ht="19.5" customHeight="1">
      <c r="A5">
        <v>2</v>
      </c>
      <c r="B5" t="s">
        <v>15</v>
      </c>
      <c r="C5" s="7">
        <v>0.03</v>
      </c>
      <c r="D5" s="7">
        <f>9%-$A$2*3%</f>
        <v>0.09</v>
      </c>
      <c r="E5" s="7">
        <f>18%-$A$2*6%</f>
        <v>0.18</v>
      </c>
      <c r="F5" s="7">
        <f>27%-$A$2*9%</f>
        <v>0.27</v>
      </c>
    </row>
    <row r="6" spans="1:6">
      <c r="A6">
        <v>3</v>
      </c>
      <c r="B6" t="s">
        <v>19</v>
      </c>
      <c r="C6" s="7">
        <f>10%-$A$2*1%</f>
        <v>0.1</v>
      </c>
      <c r="D6" s="7">
        <f>20%-$A$2*3%</f>
        <v>0.2</v>
      </c>
      <c r="E6" s="7">
        <f>30%-$A$2*6%</f>
        <v>0.3</v>
      </c>
      <c r="F6" s="7">
        <f>40%-$A$2*9%</f>
        <v>0.4</v>
      </c>
    </row>
  </sheetData>
  <sheetProtection algorithmName="SHA-512" hashValue="G2E0XO7hi3sW2tjexaH3n/sdeE7qQY9+3tcUhDDlRGMvvXvBaRDliQ9rMZFuYsu1/wSV1enjzmX7MKFBbyM0dg==" saltValue="GjFbDCZuSaLAdkJwoCUfRA==" spinCount="100000" sheet="1" objects="1" scenarios="1"/>
  <pageMargins left="0.7" right="0.7" top="0.75" bottom="0.75" header="0.3" footer="0.3"/>
  <pageSetup paperSize="9" orientation="portrait" r:id="rId1"/>
  <headerFooter>
    <oddHeader>&amp;C&amp;Z&amp;F</oddHeader>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F9AB4-85C5-43F7-BD3E-4F689E921C5E}">
  <sheetPr codeName="Sheet4">
    <tabColor theme="3" tint="0.79998168889431442"/>
    <pageSetUpPr autoPageBreaks="0" fitToPage="1"/>
  </sheetPr>
  <dimension ref="B2:F29"/>
  <sheetViews>
    <sheetView showGridLines="0" showRowColHeaders="0" workbookViewId="0"/>
  </sheetViews>
  <sheetFormatPr defaultColWidth="5.7109375" defaultRowHeight="20.100000000000001" customHeight="1"/>
  <cols>
    <col min="1" max="1" width="5.7109375" style="31" customWidth="1"/>
    <col min="2" max="2" width="22.85546875" style="31" customWidth="1"/>
    <col min="3" max="3" width="18.5703125" style="31" customWidth="1"/>
    <col min="4" max="4" width="22.85546875" style="31" customWidth="1"/>
    <col min="5" max="5" width="18.5703125" style="31" customWidth="1"/>
    <col min="6" max="6" width="22.85546875" style="31" customWidth="1"/>
    <col min="7" max="9" width="5.7109375" style="31" customWidth="1"/>
    <col min="10" max="10" width="8.42578125" style="31" customWidth="1"/>
    <col min="11" max="16384" width="5.7109375" style="31"/>
  </cols>
  <sheetData>
    <row r="2" spans="2:6" ht="48.75" customHeight="1">
      <c r="B2" s="29"/>
      <c r="C2" s="29"/>
      <c r="D2" s="58" cm="1">
        <f t="array" ref="D2">DTM</f>
        <v>45800</v>
      </c>
      <c r="E2" s="58"/>
      <c r="F2" s="58"/>
    </row>
    <row r="3" spans="2:6" ht="20.100000000000001" customHeight="1">
      <c r="B3" s="29"/>
      <c r="C3" s="29"/>
      <c r="D3" s="29"/>
      <c r="E3" s="29"/>
      <c r="F3" s="29"/>
    </row>
    <row r="4" spans="2:6" ht="30" customHeight="1">
      <c r="B4" s="33" t="s">
        <v>65</v>
      </c>
      <c r="C4" s="33"/>
      <c r="D4" s="33"/>
      <c r="E4" s="33"/>
      <c r="F4" s="33"/>
    </row>
    <row r="18" spans="2:6" ht="20.100000000000001" customHeight="1">
      <c r="B18" s="34"/>
      <c r="C18" s="35"/>
      <c r="D18" s="36" t="s">
        <v>32</v>
      </c>
      <c r="E18" s="37"/>
      <c r="F18" s="34" t="s">
        <v>23</v>
      </c>
    </row>
    <row r="19" spans="2:6" ht="20.100000000000001" customHeight="1">
      <c r="B19" s="34"/>
      <c r="C19" s="60"/>
      <c r="D19" s="59" t="s">
        <v>33</v>
      </c>
      <c r="E19" s="60"/>
      <c r="F19" s="59" t="s">
        <v>34</v>
      </c>
    </row>
    <row r="20" spans="2:6" ht="20.100000000000001" customHeight="1" thickBot="1">
      <c r="B20" s="60"/>
      <c r="C20" s="60"/>
      <c r="D20" s="60"/>
      <c r="E20" s="60"/>
      <c r="F20" s="25"/>
    </row>
    <row r="21" spans="2:6" ht="20.100000000000001" customHeight="1" thickTop="1" thickBot="1">
      <c r="B21" s="61" t="s">
        <v>35</v>
      </c>
      <c r="C21" s="44"/>
      <c r="D21" s="44"/>
      <c r="E21" s="44"/>
      <c r="F21" s="42" t="s">
        <v>36</v>
      </c>
    </row>
    <row r="22" spans="2:6" ht="12" customHeight="1" thickTop="1">
      <c r="B22" s="50"/>
      <c r="C22" s="50"/>
      <c r="D22" s="50"/>
      <c r="E22" s="50"/>
      <c r="F22" s="50"/>
    </row>
    <row r="23" spans="2:6" ht="12" customHeight="1">
      <c r="B23" s="62" t="s">
        <v>37</v>
      </c>
      <c r="C23" s="46"/>
      <c r="D23" s="46"/>
      <c r="E23" s="46"/>
      <c r="F23" s="46"/>
    </row>
    <row r="24" spans="2:6" ht="12" customHeight="1">
      <c r="B24" s="62" t="s">
        <v>38</v>
      </c>
      <c r="C24" s="44"/>
      <c r="D24" s="44"/>
      <c r="E24" s="44"/>
      <c r="F24" s="44"/>
    </row>
    <row r="25" spans="2:6" ht="12" customHeight="1">
      <c r="B25" s="50"/>
      <c r="C25" s="50"/>
      <c r="D25" s="50"/>
      <c r="E25" s="50"/>
      <c r="F25" s="50"/>
    </row>
    <row r="26" spans="2:6" ht="20.100000000000001" customHeight="1">
      <c r="B26" s="53" t="s">
        <v>39</v>
      </c>
      <c r="C26" s="53"/>
      <c r="D26" s="53"/>
      <c r="E26" s="53"/>
      <c r="F26" s="63" t="s">
        <v>30</v>
      </c>
    </row>
    <row r="27" spans="2:6" ht="20.100000000000001" customHeight="1">
      <c r="B27" s="53"/>
      <c r="C27" s="53"/>
      <c r="D27" s="53"/>
      <c r="E27" s="53"/>
      <c r="F27" s="63" t="s">
        <v>31</v>
      </c>
    </row>
    <row r="29" spans="2:6" ht="20.100000000000001" customHeight="1">
      <c r="F29" s="31" t="e" vm="1">
        <v>#VALUE!</v>
      </c>
    </row>
  </sheetData>
  <sheetProtection algorithmName="SHA-512" hashValue="zHrHHVTYZq1Zgm/kaXlR0N+byXHN4efInT1+/O+9MZHvandG5/7gnJy37mY1nMnzribQA2OaZ9MJgBoyl6a1BQ==" saltValue="isDgkRGwcbZYDHrrzvwzCQ==" spinCount="100000" sheet="1" objects="1" scenarios="1"/>
  <mergeCells count="3">
    <mergeCell ref="D2:F2"/>
    <mergeCell ref="B4:F4"/>
    <mergeCell ref="B26:E27"/>
  </mergeCells>
  <hyperlinks>
    <hyperlink ref="D19" location="'1FR'!A1" tooltip="Outil de calcul" display="} Cliquez ici" xr:uid="{3D6EF210-310B-43D9-9D38-EE1D4AB54548}"/>
    <hyperlink ref="F19" r:id="rId1" tooltip="Checklist" xr:uid="{283B778F-E43E-4069-809C-B157C000864F}"/>
    <hyperlink ref="F21" r:id="rId2" tooltip="Contactez la rédaction" xr:uid="{6094B64F-CF6E-4D2B-8BA2-7AA4B66739D3}"/>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753A9-A2BA-4D3D-8E2D-AFF7DD094D0E}">
  <sheetPr codeName="Sheet5">
    <tabColor theme="3" tint="0.79998168889431442"/>
    <pageSetUpPr autoPageBreaks="0"/>
  </sheetPr>
  <dimension ref="A1:K21"/>
  <sheetViews>
    <sheetView showGridLines="0" showRowColHeaders="0" zoomScaleNormal="100" workbookViewId="0"/>
  </sheetViews>
  <sheetFormatPr defaultColWidth="9.140625" defaultRowHeight="15.95" customHeight="1"/>
  <cols>
    <col min="1" max="1" width="5.7109375" style="5" customWidth="1"/>
    <col min="2" max="2" width="36.5703125" style="5" customWidth="1"/>
    <col min="3" max="3" width="28.28515625" style="5" customWidth="1"/>
    <col min="4" max="4" width="16.5703125" style="5" customWidth="1"/>
    <col min="5" max="5" width="27.85546875" style="5" customWidth="1"/>
    <col min="6" max="6" width="24.28515625" style="5" customWidth="1"/>
    <col min="7" max="13" width="5.7109375" style="5" customWidth="1"/>
    <col min="14" max="16384" width="9.140625" style="5"/>
  </cols>
  <sheetData>
    <row r="1" spans="1:11" ht="15.95" customHeight="1" thickBot="1">
      <c r="H1" s="1"/>
      <c r="I1" s="1"/>
      <c r="J1" s="1"/>
      <c r="K1" s="1"/>
    </row>
    <row r="2" spans="1:11" ht="30" customHeight="1" thickBot="1">
      <c r="B2" s="28" t="s">
        <v>66</v>
      </c>
      <c r="C2" s="28"/>
      <c r="D2" s="28"/>
      <c r="E2" s="28"/>
      <c r="F2" s="28"/>
      <c r="H2" s="99" t="s">
        <v>0</v>
      </c>
      <c r="I2" s="100" t="s">
        <v>1</v>
      </c>
      <c r="J2" s="2" t="s">
        <v>2</v>
      </c>
      <c r="K2" s="2" t="s">
        <v>3</v>
      </c>
    </row>
    <row r="3" spans="1:11" ht="15.95" customHeight="1">
      <c r="H3" s="3"/>
      <c r="I3" s="3"/>
      <c r="J3" s="3"/>
      <c r="K3" s="3"/>
    </row>
    <row r="4" spans="1:11" ht="27.95" customHeight="1">
      <c r="B4" s="24" t="s">
        <v>67</v>
      </c>
      <c r="C4" s="8"/>
      <c r="D4" s="8"/>
      <c r="E4" s="8"/>
      <c r="H4" s="4"/>
      <c r="I4" s="4"/>
      <c r="J4" s="4"/>
      <c r="K4" s="4"/>
    </row>
    <row r="5" spans="1:11" ht="15.95" customHeight="1">
      <c r="B5" s="101" t="s">
        <v>68</v>
      </c>
      <c r="C5" s="8"/>
      <c r="D5" s="8"/>
      <c r="E5" s="8"/>
      <c r="F5" s="23">
        <v>0</v>
      </c>
      <c r="H5" s="22" t="s">
        <v>1</v>
      </c>
      <c r="I5" s="4"/>
      <c r="J5" s="4"/>
      <c r="K5" s="4"/>
    </row>
    <row r="6" spans="1:11" ht="15.95" customHeight="1">
      <c r="B6" s="101" t="s">
        <v>69</v>
      </c>
      <c r="C6" s="98"/>
      <c r="D6" s="98"/>
      <c r="E6" s="97"/>
      <c r="F6" s="97"/>
      <c r="H6" s="4"/>
      <c r="I6" s="4"/>
      <c r="J6" s="4"/>
      <c r="K6" s="4"/>
    </row>
    <row r="7" spans="1:11" ht="15.95" customHeight="1">
      <c r="B7" s="20" t="str">
        <f>IF(calcFR!A3=2,"(*) Les cohabitants de fait doivent cohabiter pendant une durée d'au moins un an sans interruption au sein d'un ménage commun.","")</f>
        <v/>
      </c>
      <c r="E7" s="8"/>
      <c r="F7" s="8"/>
      <c r="H7" s="4"/>
      <c r="I7" s="4"/>
      <c r="J7" s="4"/>
      <c r="K7" s="4"/>
    </row>
    <row r="8" spans="1:11" ht="15.95" customHeight="1">
      <c r="B8" s="20"/>
      <c r="E8" s="8"/>
      <c r="F8" s="8"/>
      <c r="H8" s="4"/>
      <c r="I8" s="4"/>
      <c r="J8" s="4"/>
      <c r="K8" s="4"/>
    </row>
    <row r="9" spans="1:11" ht="15.95" customHeight="1">
      <c r="B9" s="101" t="s">
        <v>70</v>
      </c>
      <c r="C9" s="102"/>
      <c r="D9" s="102"/>
      <c r="E9" s="102"/>
      <c r="F9" s="23">
        <v>0</v>
      </c>
      <c r="H9" s="22" t="s">
        <v>1</v>
      </c>
      <c r="I9" s="4"/>
      <c r="J9" s="4"/>
      <c r="K9" s="4"/>
    </row>
    <row r="10" spans="1:11" ht="15.95" customHeight="1">
      <c r="A10" s="8"/>
      <c r="B10" s="101" t="s">
        <v>71</v>
      </c>
      <c r="C10" s="8"/>
      <c r="D10" s="8"/>
      <c r="E10" s="8"/>
      <c r="F10" s="9">
        <f>F18</f>
        <v>0</v>
      </c>
      <c r="H10" s="4"/>
      <c r="I10" s="4"/>
      <c r="J10" s="4"/>
      <c r="K10" s="4"/>
    </row>
    <row r="11" spans="1:11" ht="15.95" customHeight="1">
      <c r="A11" s="8"/>
      <c r="B11" s="101"/>
      <c r="C11" s="8"/>
      <c r="D11" s="8"/>
      <c r="E11" s="8"/>
      <c r="F11" s="107"/>
      <c r="H11" s="4"/>
      <c r="I11" s="4"/>
      <c r="J11" s="4"/>
      <c r="K11" s="4"/>
    </row>
    <row r="12" spans="1:11" ht="22.5" customHeight="1">
      <c r="A12" s="8"/>
      <c r="B12" s="101" t="s">
        <v>72</v>
      </c>
      <c r="C12" s="102"/>
      <c r="D12" s="27" t="str">
        <f>IF(calcFR!A3=1,"Choisissez la catégorie du bénéficiaire",calcFR!B3)</f>
        <v>Choisissez la catégorie du bénéficiaire</v>
      </c>
      <c r="E12" s="27"/>
      <c r="F12" s="27"/>
      <c r="H12" s="4"/>
      <c r="I12" s="4"/>
      <c r="J12" s="4"/>
      <c r="K12" s="4"/>
    </row>
    <row r="13" spans="1:11" ht="15.95" customHeight="1">
      <c r="A13" s="8"/>
      <c r="B13" s="12" t="s">
        <v>73</v>
      </c>
      <c r="C13" s="12" t="s">
        <v>74</v>
      </c>
      <c r="D13" s="12" t="s">
        <v>6</v>
      </c>
      <c r="E13" s="12" t="s">
        <v>75</v>
      </c>
      <c r="F13" s="12" t="s">
        <v>76</v>
      </c>
      <c r="H13" s="4"/>
      <c r="I13" s="4"/>
      <c r="J13" s="4"/>
      <c r="K13" s="4"/>
    </row>
    <row r="14" spans="1:11" ht="15.95" customHeight="1">
      <c r="A14" s="8"/>
      <c r="B14" s="103">
        <v>0.01</v>
      </c>
      <c r="C14" s="103">
        <v>150000</v>
      </c>
      <c r="D14" s="104">
        <f>calcFR!C3</f>
        <v>0</v>
      </c>
      <c r="E14" s="103">
        <f>MIN(F5-SUM(E15:E17),MIN($F$5+$F$9,C14))</f>
        <v>0</v>
      </c>
      <c r="F14" s="105">
        <f>E14*D14</f>
        <v>0</v>
      </c>
      <c r="H14" s="4"/>
      <c r="I14" s="4"/>
      <c r="J14" s="4"/>
      <c r="K14" s="4"/>
    </row>
    <row r="15" spans="1:11" ht="15.95" customHeight="1">
      <c r="A15" s="8"/>
      <c r="B15" s="103">
        <f>C14+0.01</f>
        <v>150000.01</v>
      </c>
      <c r="C15" s="103">
        <v>250000</v>
      </c>
      <c r="D15" s="104">
        <f>calcFR!D3</f>
        <v>0</v>
      </c>
      <c r="E15" s="103">
        <f>MIN($F$5-SUM(E16:E17),MIN($F$5+$F$9,C15)-MIN(C14,$F$5+$F$9))</f>
        <v>0</v>
      </c>
      <c r="F15" s="105">
        <f t="shared" ref="F15:F17" si="0">E15*D15</f>
        <v>0</v>
      </c>
      <c r="H15" s="6"/>
      <c r="I15" s="6"/>
      <c r="J15" s="6"/>
      <c r="K15" s="6"/>
    </row>
    <row r="16" spans="1:11" ht="15.95" customHeight="1">
      <c r="A16" s="8"/>
      <c r="B16" s="103">
        <f t="shared" ref="B16" si="1">C15+0.01</f>
        <v>250000.01</v>
      </c>
      <c r="C16" s="103">
        <v>450000</v>
      </c>
      <c r="D16" s="104">
        <f>calcFR!E3</f>
        <v>0</v>
      </c>
      <c r="E16" s="103">
        <f>MIN($F$5-SUM(E17),MIN($F$5+$F$9,C16)-MIN(C15,$F$5+$F$9))</f>
        <v>0</v>
      </c>
      <c r="F16" s="105">
        <f t="shared" si="0"/>
        <v>0</v>
      </c>
      <c r="H16" s="4"/>
      <c r="I16" s="4"/>
      <c r="J16" s="4"/>
      <c r="K16" s="4"/>
    </row>
    <row r="17" spans="1:11" ht="15.95" customHeight="1">
      <c r="A17" s="8"/>
      <c r="B17" s="106" t="s">
        <v>77</v>
      </c>
      <c r="C17" s="103">
        <f>C16</f>
        <v>450000</v>
      </c>
      <c r="D17" s="104">
        <f>calcFR!F3</f>
        <v>0</v>
      </c>
      <c r="E17" s="103">
        <f>MIN($F$5,MAX($F$5+$F$9,C17)-C16)</f>
        <v>0</v>
      </c>
      <c r="F17" s="105">
        <f t="shared" si="0"/>
        <v>0</v>
      </c>
      <c r="H17" s="4"/>
      <c r="I17" s="4"/>
      <c r="J17" s="4"/>
      <c r="K17" s="4"/>
    </row>
    <row r="18" spans="1:11" ht="15.95" customHeight="1">
      <c r="A18" s="8"/>
      <c r="B18" s="16" t="s">
        <v>78</v>
      </c>
      <c r="C18" s="17"/>
      <c r="D18" s="17"/>
      <c r="E18" s="18">
        <f>SUM(E14:E17)</f>
        <v>0</v>
      </c>
      <c r="F18" s="18">
        <f>SUM(F14:F17)</f>
        <v>0</v>
      </c>
      <c r="H18" s="4"/>
      <c r="I18" s="4"/>
      <c r="J18" s="4"/>
      <c r="K18" s="4"/>
    </row>
    <row r="19" spans="1:11" ht="15.95" customHeight="1">
      <c r="H19" s="4"/>
      <c r="I19" s="4"/>
      <c r="J19" s="4"/>
      <c r="K19" s="4"/>
    </row>
    <row r="20" spans="1:11" ht="15.95" customHeight="1">
      <c r="H20" s="4"/>
      <c r="I20" s="4"/>
      <c r="J20" s="4"/>
      <c r="K20" s="4"/>
    </row>
    <row r="21" spans="1:11" ht="15.95" customHeight="1">
      <c r="A21" s="4"/>
      <c r="B21" s="4"/>
      <c r="C21" s="4"/>
      <c r="D21" s="4"/>
      <c r="E21" s="4"/>
      <c r="F21" s="4"/>
      <c r="G21" s="4"/>
      <c r="H21" s="4"/>
      <c r="I21" s="4"/>
      <c r="J21" s="4"/>
      <c r="K21" s="4"/>
    </row>
  </sheetData>
  <sheetProtection algorithmName="SHA-512" hashValue="mGRu2lfhlwsrJRwgacoGU71b7AJTD+9EiMJE5pKn5fy9PXX0ZDxZWHg9fx8R7Bp6RZxWfZZ/g9T3oUCn1DHJ4g==" saltValue="8/5JlfkXAez3zxrlqryyhQ==" spinCount="100000" sheet="1" objects="1" scenarios="1"/>
  <mergeCells count="2">
    <mergeCell ref="B2:F2"/>
    <mergeCell ref="D12:F12"/>
  </mergeCells>
  <hyperlinks>
    <hyperlink ref="H2" location="'Home FR'!A1" tooltip="Home" display="Ç" xr:uid="{0599EB2F-C926-45C0-9CBE-200212582544}"/>
  </hyperlinks>
  <pageMargins left="0.7" right="0.7" top="0.75" bottom="0.75" header="0.3" footer="0.3"/>
  <pageSetup paperSize="9" orientation="landscape" horizontalDpi="300" verticalDpi="300" r:id="rId1"/>
  <headerFooter>
    <oddHeader>&amp;C&amp;Z&amp;F</oddHeader>
    <oddFooter>&amp;C&amp;P/&amp;N</oddFooter>
  </headerFooter>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0</xdr:colOff>
                    <xdr:row>4</xdr:row>
                    <xdr:rowOff>0</xdr:rowOff>
                  </from>
                  <to>
                    <xdr:col>5</xdr:col>
                    <xdr:colOff>0</xdr:colOff>
                    <xdr:row>5</xdr:row>
                    <xdr:rowOff>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2</xdr:col>
                    <xdr:colOff>1628775</xdr:colOff>
                    <xdr:row>5</xdr:row>
                    <xdr:rowOff>0</xdr:rowOff>
                  </from>
                  <to>
                    <xdr:col>5</xdr:col>
                    <xdr:colOff>1619250</xdr:colOff>
                    <xdr:row>6</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stopIfTrue="1" id="{3D114B13-9982-4CDD-BA3A-376A026913AC}">
            <xm:f>calcFR!$A$3=1</xm:f>
            <x14:dxf>
              <font>
                <b val="0"/>
                <i/>
                <strike val="0"/>
                <u val="none"/>
              </font>
            </x14:dxf>
          </x14:cfRule>
          <xm:sqref>D12:F12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BF294-F3C1-4251-9DE0-E8D96DA3E8AD}">
  <sheetPr codeName="Sheet6">
    <tabColor theme="3" tint="0.79998168889431442"/>
  </sheetPr>
  <dimension ref="A2:F6"/>
  <sheetViews>
    <sheetView showRowColHeaders="0" workbookViewId="0"/>
  </sheetViews>
  <sheetFormatPr defaultRowHeight="11.25"/>
  <cols>
    <col min="2" max="2" width="76.42578125" bestFit="1" customWidth="1"/>
  </cols>
  <sheetData>
    <row r="2" spans="1:6">
      <c r="A2" s="21" t="b">
        <v>0</v>
      </c>
    </row>
    <row r="3" spans="1:6">
      <c r="A3" s="21">
        <v>1</v>
      </c>
      <c r="B3" s="19" t="str">
        <f>VLOOKUP($A$3,$A$4:$F$6,COLUMN(B1))</f>
        <v>Choisissez…</v>
      </c>
      <c r="C3" s="7">
        <f>VLOOKUP($A$3,$A$4:$F$6,COLUMN(C1))</f>
        <v>0</v>
      </c>
      <c r="D3" s="7">
        <f>VLOOKUP($A$3,$A$4:$F$6,COLUMN(D1))</f>
        <v>0</v>
      </c>
      <c r="E3" s="7">
        <f>VLOOKUP($A$3,$A$4:$F$6,COLUMN(E1))</f>
        <v>0</v>
      </c>
      <c r="F3" s="7">
        <f>VLOOKUP($A$3,$A$4:$F$6,COLUMN(F1))</f>
        <v>0</v>
      </c>
    </row>
    <row r="4" spans="1:6">
      <c r="A4">
        <v>1</v>
      </c>
      <c r="B4" t="s">
        <v>79</v>
      </c>
      <c r="C4" s="7">
        <v>0</v>
      </c>
      <c r="D4" s="7">
        <v>0</v>
      </c>
      <c r="E4" s="7">
        <v>0</v>
      </c>
      <c r="F4" s="7">
        <v>0</v>
      </c>
    </row>
    <row r="5" spans="1:6" ht="19.5" customHeight="1">
      <c r="A5">
        <v>2</v>
      </c>
      <c r="B5" t="s">
        <v>80</v>
      </c>
      <c r="C5" s="7">
        <v>0.03</v>
      </c>
      <c r="D5" s="7">
        <f>9%-$A$2*3%</f>
        <v>0.09</v>
      </c>
      <c r="E5" s="7">
        <f>18%-$A$2*6%</f>
        <v>0.18</v>
      </c>
      <c r="F5" s="7">
        <f>27%-$A$2*9%</f>
        <v>0.27</v>
      </c>
    </row>
    <row r="6" spans="1:6">
      <c r="A6">
        <v>3</v>
      </c>
      <c r="B6" t="s">
        <v>81</v>
      </c>
      <c r="C6" s="7">
        <f>10%-$A$2*1%</f>
        <v>0.1</v>
      </c>
      <c r="D6" s="7">
        <f>20%-$A$2*3%</f>
        <v>0.2</v>
      </c>
      <c r="E6" s="7">
        <f>30%-$A$2*6%</f>
        <v>0.3</v>
      </c>
      <c r="F6" s="7">
        <f>40%-$A$2*9%</f>
        <v>0.4</v>
      </c>
    </row>
  </sheetData>
  <sheetProtection algorithmName="SHA-512" hashValue="n4/YGsvd4gfhsppy2/QiyVDV3GKvb4IO5knLeavATFO8xFPfDJe/UC5yt7/dtp6Xds2R6wsxPAtbECu/FIkraA==" saltValue="bl7dp2rFNxzurw107jsXVw==" spinCount="100000" sheet="1" objects="1" scenarios="1"/>
  <pageMargins left="0.7" right="0.7" top="0.75" bottom="0.75" header="0.3" footer="0.3"/>
  <pageSetup paperSize="9" orientation="portrait" r:id="rId1"/>
  <headerFooter>
    <oddHeader>&amp;C&amp;Z&amp;F</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688AB-CB3D-409D-9F5D-2F0EE13D5171}">
  <sheetPr codeName="Sheet7">
    <tabColor theme="0" tint="-4.9989318521683403E-2"/>
  </sheetPr>
  <dimension ref="B2:G57"/>
  <sheetViews>
    <sheetView showGridLines="0" showRowColHeaders="0" workbookViewId="0">
      <selection activeCell="E2" sqref="E2"/>
    </sheetView>
  </sheetViews>
  <sheetFormatPr defaultRowHeight="12"/>
  <cols>
    <col min="1" max="1" width="9.140625" style="65"/>
    <col min="2" max="2" width="23.7109375" style="65" bestFit="1" customWidth="1"/>
    <col min="3" max="3" width="34.140625" style="65" bestFit="1" customWidth="1"/>
    <col min="4" max="4" width="87.140625" style="65" bestFit="1" customWidth="1"/>
    <col min="5" max="5" width="9.140625" style="65"/>
    <col min="6" max="6" width="84" style="65" customWidth="1"/>
    <col min="7" max="7" width="68" style="65" customWidth="1"/>
    <col min="8" max="16384" width="9.140625" style="65"/>
  </cols>
  <sheetData>
    <row r="2" spans="2:6" ht="30.75" customHeight="1">
      <c r="B2" s="64" t="str" cm="1">
        <f t="array" aca="1" ref="B2" ca="1">CELL("filename")</f>
        <v>https://els1.sharepoint.com/teams/ToolsSolutions/Documents partages/Ber_Phil/aUpdate Tools/Updates 2025/40 Schenkingsrechten/[Schenkingsrechten op onroerende goederen - Vlaams gewestMASTER.xlsx]EDISEC</v>
      </c>
      <c r="C2" s="64"/>
      <c r="D2" s="64"/>
      <c r="E2" s="65">
        <v>125</v>
      </c>
      <c r="F2" s="66" t="str">
        <f ca="1">LEFT(B2,E2)</f>
        <v>https://els1.sharepoint.com/teams/ToolsSolutions/Documents partages/Ber_Phil/aUpdate Tools/Updates 2025/40 Schenkingsrechten/</v>
      </c>
    </row>
    <row r="4" spans="2:6" ht="33" customHeight="1">
      <c r="B4" s="67" t="s">
        <v>40</v>
      </c>
      <c r="C4" s="68" t="str">
        <f ca="1">$F$2&amp;"TIQ_"&amp;D16</f>
        <v>https://els1.sharepoint.com/teams/ToolsSolutions/Documents partages/Ber_Phil/aUpdate Tools/Updates 2025/40 Schenkingsrechten/TIQ_Schenkingsrechten op onroerende goederen - Vlaams gewest.xlsx</v>
      </c>
      <c r="D4" s="68"/>
      <c r="E4" s="65">
        <f ca="1">LEN(C4)</f>
        <v>190</v>
      </c>
    </row>
    <row r="5" spans="2:6" ht="33" customHeight="1">
      <c r="B5" s="69" t="s">
        <v>41</v>
      </c>
      <c r="C5" s="70" t="str">
        <f ca="1">$F$2&amp;"TIQ_"&amp;D25</f>
        <v>https://els1.sharepoint.com/teams/ToolsSolutions/Documents partages/Ber_Phil/aUpdate Tools/Updates 2025/40 Schenkingsrechten/TIQ_Droits de donation sur biens immobiliers - Région flamande.xlsx</v>
      </c>
      <c r="D5" s="71"/>
      <c r="E5" s="65">
        <f ca="1">LEN(C5)</f>
        <v>192</v>
      </c>
    </row>
    <row r="6" spans="2:6" ht="33" customHeight="1">
      <c r="B6" s="72" t="s">
        <v>42</v>
      </c>
      <c r="C6" s="73" t="str">
        <f ca="1">$F$2&amp;"BIC_"&amp;D37</f>
        <v>https://els1.sharepoint.com/teams/ToolsSolutions/Documents partages/Ber_Phil/aUpdate Tools/Updates 2025/40 Schenkingsrechten/BIC_</v>
      </c>
      <c r="D6" s="73"/>
      <c r="E6" s="65">
        <f ca="1">LEN(C6)</f>
        <v>129</v>
      </c>
    </row>
    <row r="7" spans="2:6" ht="33" customHeight="1">
      <c r="B7" s="74" t="s">
        <v>43</v>
      </c>
      <c r="C7" s="75" t="str">
        <f ca="1">$F$2&amp;"BIC_"&amp;D46</f>
        <v>https://els1.sharepoint.com/teams/ToolsSolutions/Documents partages/Ber_Phil/aUpdate Tools/Updates 2025/40 Schenkingsrechten/BIC_</v>
      </c>
      <c r="D7" s="75"/>
      <c r="E7" s="65">
        <f ca="1">LEN(C7)</f>
        <v>129</v>
      </c>
    </row>
    <row r="9" spans="2:6">
      <c r="B9" s="76" t="s">
        <v>44</v>
      </c>
    </row>
    <row r="10" spans="2:6">
      <c r="B10" s="77" t="str">
        <f>D35&amp;"-"&amp;D44&amp;"-"&amp;D14&amp;"-"&amp;D23</f>
        <v>--422508-422536</v>
      </c>
    </row>
    <row r="11" spans="2:6">
      <c r="B11" s="78"/>
    </row>
    <row r="12" spans="2:6">
      <c r="B12" s="65" t="s">
        <v>45</v>
      </c>
    </row>
    <row r="13" spans="2:6">
      <c r="B13" s="79" t="s">
        <v>46</v>
      </c>
      <c r="C13" s="80"/>
      <c r="D13" s="81"/>
    </row>
    <row r="14" spans="2:6">
      <c r="B14" s="82" t="s">
        <v>47</v>
      </c>
      <c r="C14" s="83" t="s">
        <v>48</v>
      </c>
      <c r="D14" s="84">
        <v>422508</v>
      </c>
    </row>
    <row r="15" spans="2:6">
      <c r="B15" s="85"/>
      <c r="C15" s="83" t="s">
        <v>49</v>
      </c>
      <c r="D15" s="86" t="s">
        <v>64</v>
      </c>
    </row>
    <row r="16" spans="2:6">
      <c r="B16" s="85"/>
      <c r="C16" s="83" t="s">
        <v>50</v>
      </c>
      <c r="D16" s="86" t="s">
        <v>82</v>
      </c>
    </row>
    <row r="17" spans="2:4">
      <c r="B17" s="85"/>
      <c r="C17" s="83" t="s">
        <v>51</v>
      </c>
      <c r="D17" s="87" t="s">
        <v>52</v>
      </c>
    </row>
    <row r="18" spans="2:4">
      <c r="B18" s="85"/>
      <c r="C18" s="87" t="s">
        <v>53</v>
      </c>
      <c r="D18" s="87" t="s">
        <v>54</v>
      </c>
    </row>
    <row r="19" spans="2:4">
      <c r="B19" s="85"/>
      <c r="C19" s="83" t="s">
        <v>55</v>
      </c>
      <c r="D19" s="87" t="s">
        <v>54</v>
      </c>
    </row>
    <row r="20" spans="2:4">
      <c r="B20" s="85"/>
      <c r="C20" s="83" t="s">
        <v>56</v>
      </c>
      <c r="D20" s="87" t="s">
        <v>83</v>
      </c>
    </row>
    <row r="21" spans="2:4">
      <c r="B21" s="85"/>
      <c r="C21" s="83" t="s">
        <v>58</v>
      </c>
      <c r="D21" s="87" t="s">
        <v>54</v>
      </c>
    </row>
    <row r="22" spans="2:4">
      <c r="B22" s="88"/>
      <c r="C22" s="83" t="s">
        <v>59</v>
      </c>
      <c r="D22" s="87" t="s">
        <v>60</v>
      </c>
    </row>
    <row r="23" spans="2:4">
      <c r="B23" s="82" t="s">
        <v>61</v>
      </c>
      <c r="C23" s="83" t="s">
        <v>48</v>
      </c>
      <c r="D23" s="84">
        <v>422536</v>
      </c>
    </row>
    <row r="24" spans="2:4">
      <c r="B24" s="85"/>
      <c r="C24" s="83" t="s">
        <v>49</v>
      </c>
      <c r="D24" s="86" t="s">
        <v>84</v>
      </c>
    </row>
    <row r="25" spans="2:4">
      <c r="B25" s="85"/>
      <c r="C25" s="83" t="s">
        <v>50</v>
      </c>
      <c r="D25" s="86" t="s">
        <v>85</v>
      </c>
    </row>
    <row r="26" spans="2:4">
      <c r="B26" s="85"/>
      <c r="C26" s="83" t="s">
        <v>51</v>
      </c>
      <c r="D26" s="87" t="s">
        <v>52</v>
      </c>
    </row>
    <row r="27" spans="2:4">
      <c r="B27" s="85"/>
      <c r="C27" s="87" t="s">
        <v>53</v>
      </c>
      <c r="D27" s="87" t="s">
        <v>54</v>
      </c>
    </row>
    <row r="28" spans="2:4">
      <c r="B28" s="85"/>
      <c r="C28" s="83" t="s">
        <v>55</v>
      </c>
      <c r="D28" s="87" t="s">
        <v>54</v>
      </c>
    </row>
    <row r="29" spans="2:4">
      <c r="B29" s="85"/>
      <c r="C29" s="83" t="s">
        <v>56</v>
      </c>
      <c r="D29" s="87" t="s">
        <v>83</v>
      </c>
    </row>
    <row r="30" spans="2:4">
      <c r="B30" s="85"/>
      <c r="C30" s="83" t="s">
        <v>58</v>
      </c>
      <c r="D30" s="87" t="s">
        <v>54</v>
      </c>
    </row>
    <row r="31" spans="2:4">
      <c r="B31" s="88"/>
      <c r="C31" s="83" t="s">
        <v>59</v>
      </c>
      <c r="D31" s="87" t="s">
        <v>60</v>
      </c>
    </row>
    <row r="33" spans="2:7">
      <c r="B33" s="65" t="s">
        <v>62</v>
      </c>
    </row>
    <row r="34" spans="2:7">
      <c r="B34" s="89" t="s">
        <v>46</v>
      </c>
      <c r="C34" s="90"/>
      <c r="D34" s="91"/>
    </row>
    <row r="35" spans="2:7">
      <c r="B35" s="82" t="s">
        <v>47</v>
      </c>
      <c r="C35" s="83" t="s">
        <v>48</v>
      </c>
      <c r="D35" s="84"/>
    </row>
    <row r="36" spans="2:7">
      <c r="B36" s="85"/>
      <c r="C36" s="83" t="s">
        <v>49</v>
      </c>
      <c r="D36" s="86"/>
    </row>
    <row r="37" spans="2:7">
      <c r="B37" s="85"/>
      <c r="C37" s="83" t="s">
        <v>63</v>
      </c>
      <c r="D37" s="86"/>
    </row>
    <row r="38" spans="2:7">
      <c r="B38" s="85"/>
      <c r="C38" s="83" t="s">
        <v>51</v>
      </c>
      <c r="D38" s="87" t="s">
        <v>52</v>
      </c>
    </row>
    <row r="39" spans="2:7">
      <c r="B39" s="85"/>
      <c r="C39" s="87" t="s">
        <v>53</v>
      </c>
      <c r="D39" s="87" t="s">
        <v>54</v>
      </c>
      <c r="G39" s="92"/>
    </row>
    <row r="40" spans="2:7">
      <c r="B40" s="85"/>
      <c r="C40" s="83" t="s">
        <v>55</v>
      </c>
      <c r="D40" s="87" t="s">
        <v>54</v>
      </c>
    </row>
    <row r="41" spans="2:7">
      <c r="B41" s="85"/>
      <c r="C41" s="83" t="s">
        <v>56</v>
      </c>
      <c r="D41" s="87" t="s">
        <v>57</v>
      </c>
    </row>
    <row r="42" spans="2:7">
      <c r="B42" s="85"/>
      <c r="C42" s="83" t="s">
        <v>58</v>
      </c>
      <c r="D42" s="87" t="s">
        <v>54</v>
      </c>
    </row>
    <row r="43" spans="2:7">
      <c r="B43" s="88"/>
      <c r="C43" s="83" t="s">
        <v>59</v>
      </c>
      <c r="D43" s="87" t="s">
        <v>60</v>
      </c>
    </row>
    <row r="44" spans="2:7">
      <c r="B44" s="82" t="s">
        <v>61</v>
      </c>
      <c r="C44" s="83" t="s">
        <v>48</v>
      </c>
      <c r="D44" s="84"/>
      <c r="F44" s="92"/>
    </row>
    <row r="45" spans="2:7">
      <c r="B45" s="85"/>
      <c r="C45" s="83" t="s">
        <v>49</v>
      </c>
      <c r="D45" s="86"/>
    </row>
    <row r="46" spans="2:7">
      <c r="B46" s="85"/>
      <c r="C46" s="83" t="s">
        <v>63</v>
      </c>
      <c r="D46" s="86"/>
    </row>
    <row r="47" spans="2:7">
      <c r="B47" s="85"/>
      <c r="C47" s="83" t="s">
        <v>51</v>
      </c>
      <c r="D47" s="87" t="s">
        <v>52</v>
      </c>
    </row>
    <row r="48" spans="2:7">
      <c r="B48" s="85"/>
      <c r="C48" s="87" t="s">
        <v>53</v>
      </c>
      <c r="D48" s="87" t="s">
        <v>54</v>
      </c>
    </row>
    <row r="49" spans="2:4">
      <c r="B49" s="85"/>
      <c r="C49" s="83" t="s">
        <v>55</v>
      </c>
      <c r="D49" s="87" t="s">
        <v>54</v>
      </c>
    </row>
    <row r="50" spans="2:4">
      <c r="B50" s="85"/>
      <c r="C50" s="83" t="s">
        <v>56</v>
      </c>
      <c r="D50" s="87" t="s">
        <v>57</v>
      </c>
    </row>
    <row r="51" spans="2:4">
      <c r="B51" s="85"/>
      <c r="C51" s="83" t="s">
        <v>58</v>
      </c>
      <c r="D51" s="87" t="s">
        <v>54</v>
      </c>
    </row>
    <row r="52" spans="2:4">
      <c r="B52" s="88"/>
      <c r="C52" s="83" t="s">
        <v>59</v>
      </c>
      <c r="D52" s="87" t="s">
        <v>60</v>
      </c>
    </row>
    <row r="53" spans="2:4">
      <c r="B53" s="93"/>
      <c r="C53" s="94"/>
      <c r="D53" s="95"/>
    </row>
    <row r="56" spans="2:4" ht="18">
      <c r="B56" s="96" t="str">
        <f ca="1">IF(TODAY()&gt;_xlfn.SINGLE(DTM)+395,"Deze rekentool is mogelijk verouderd. Download de meest recente versie.","")</f>
        <v/>
      </c>
    </row>
    <row r="57" spans="2:4" ht="18">
      <c r="B57" s="96" t="str">
        <f ca="1">IF(TODAY()&gt;_xlfn.SINGLE(DTM)+395,"Cet outil de calcul est peut-être obsolète. Téléchargez la version la plus récente.","")</f>
        <v/>
      </c>
    </row>
  </sheetData>
  <sheetProtection algorithmName="SHA-512" hashValue="z1y5IXk///7M+UGQuxkSVzysvJzeRRtmq4GZP3bpoHwx5mTduPCN9DUUqm8C8xv0L+eXfldYORIlDlcNQcD8Iw==" saltValue="tRo6B2k2p06t52YW9/+/Mg==" spinCount="100000" sheet="1" objects="1" scenarios="1"/>
  <mergeCells count="11">
    <mergeCell ref="B14:B22"/>
    <mergeCell ref="B23:B31"/>
    <mergeCell ref="B34:D34"/>
    <mergeCell ref="B35:B43"/>
    <mergeCell ref="B44:B52"/>
    <mergeCell ref="B2:D2"/>
    <mergeCell ref="C4:D4"/>
    <mergeCell ref="C5:D5"/>
    <mergeCell ref="C6:D6"/>
    <mergeCell ref="C7:D7"/>
    <mergeCell ref="B13:D13"/>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DEFC50E9-BED4-41ED-A9A3-3A2D69942F50}"/>
    <hyperlink ref="C6" r:id="rId2" display="https://els1.sharepoint.com/teams/ToolsSolutions/Documents partages/Ber_Phil/aUpdate Tools/Updates 2023/01.2023/07 VAA auto - forfait beroepskosten of bewezen beroepskosten/BASIC/VAA auto_ beroepskosten of bewezen beroepskosten.xlsx" xr:uid="{43ED5039-D291-4B98-BDFC-9F30B6DD6F12}"/>
  </hyperlinks>
  <pageMargins left="0.7" right="0.7" top="0.75" bottom="0.75" header="0.3" footer="0.3"/>
  <pageSetup paperSize="9" orientation="portrait" r:id="rId3"/>
  <headerFooter>
    <oddHeader>&amp;C&amp;Z&amp;F</oddHeader>
    <oddFooter>&amp;C&amp;P/&amp;N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c7075ebbc034a3275d45b60cd7603227">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a06cc6f8e6e1cb25c2897a96f8804eed"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59A41E-6CDC-4F90-9D49-CC265833DBAD}"/>
</file>

<file path=customXml/itemProps2.xml><?xml version="1.0" encoding="utf-8"?>
<ds:datastoreItem xmlns:ds="http://schemas.openxmlformats.org/officeDocument/2006/customXml" ds:itemID="{A9AA2174-D850-4FF5-B48B-08DC3D1647AF}">
  <ds:schemaRef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0a2c2d9a-7805-42d6-a4ea-1afc59c8a156"/>
    <ds:schemaRef ds:uri="http://www.w3.org/XML/1998/namespace"/>
    <ds:schemaRef ds:uri="http://purl.org/dc/dcmitype/"/>
  </ds:schemaRefs>
</ds:datastoreItem>
</file>

<file path=customXml/itemProps3.xml><?xml version="1.0" encoding="utf-8"?>
<ds:datastoreItem xmlns:ds="http://schemas.openxmlformats.org/officeDocument/2006/customXml" ds:itemID="{2414B0C8-E6F9-42F2-BDD3-57397C7A0C2A}">
  <ds:schemaRefs>
    <ds:schemaRef ds:uri="http://schemas.microsoft.com/sharepoint/v3/contenttype/forms"/>
  </ds:schemaRefs>
</ds:datastoreItem>
</file>

<file path=docMetadata/LabelInfo.xml><?xml version="1.0" encoding="utf-8"?>
<clbl:labelList xmlns:clbl="http://schemas.microsoft.com/office/2020/mipLabelMetadata">
  <clbl:label id="{e606ffc1-8e33-4204-afae-bdcbc4d017e7}" enabled="1" method="Privilege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Home</vt:lpstr>
      <vt:lpstr>1</vt:lpstr>
      <vt:lpstr>Home FR</vt:lpstr>
      <vt:lpstr>1FR</vt:lpstr>
      <vt:lpstr>EDISEC</vt:lpstr>
      <vt:lpstr>DTM</vt:lpstr>
      <vt:lpstr>'1'!Print_Area</vt:lpstr>
      <vt:lpstr>'1FR'!Print_Area</vt:lpstr>
    </vt:vector>
  </TitlesOfParts>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--422508-422536</cp:keywords>
  <cp:lastModifiedBy>Philippe POISMANS</cp:lastModifiedBy>
  <cp:lastPrinted>2020-10-16T10:47:12Z</cp:lastPrinted>
  <dcterms:created xsi:type="dcterms:W3CDTF">2013-01-21T15:29:31Z</dcterms:created>
  <dcterms:modified xsi:type="dcterms:W3CDTF">2025-05-23T08:21:43Z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