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5/31 Forfait binnenlandse dagvergoeding/"/>
    </mc:Choice>
  </mc:AlternateContent>
  <xr:revisionPtr revIDLastSave="0" documentId="8_{317881DA-9833-450B-A069-3330F71C8128}" xr6:coauthVersionLast="47" xr6:coauthVersionMax="47" xr10:uidLastSave="{00000000-0000-0000-0000-000000000000}"/>
  <bookViews>
    <workbookView showSheetTabs="0" xWindow="-120" yWindow="-120" windowWidth="29040" windowHeight="15840" tabRatio="932" activeTab="8" xr2:uid="{00000000-000D-0000-FFFF-FFFF00000000}"/>
  </bookViews>
  <sheets>
    <sheet name="Home" sheetId="237" r:id="rId1"/>
    <sheet name="1" sheetId="231" r:id="rId2"/>
    <sheet name="2" sheetId="232" r:id="rId3"/>
    <sheet name="calc" sheetId="235" state="veryHidden" r:id="rId4"/>
    <sheet name="Home FR" sheetId="242" r:id="rId5"/>
    <sheet name="1FR" sheetId="243" r:id="rId6"/>
    <sheet name="2FR" sheetId="244" r:id="rId7"/>
    <sheet name="calcFR" sheetId="245" state="veryHidden" r:id="rId8"/>
    <sheet name="Home B" sheetId="241" r:id="rId9"/>
    <sheet name="1B" sheetId="239" r:id="rId10"/>
    <sheet name="2B" sheetId="238" r:id="rId11"/>
    <sheet name="calcB" sheetId="240" state="veryHidden" r:id="rId12"/>
    <sheet name="Home FR B" sheetId="249" r:id="rId13"/>
    <sheet name="1FRB" sheetId="247" r:id="rId14"/>
    <sheet name="2FRB" sheetId="246" r:id="rId15"/>
    <sheet name="calcFRB" sheetId="248" state="veryHidden" r:id="rId16"/>
    <sheet name="EDISEC" sheetId="250" r:id="rId17"/>
  </sheets>
  <externalReferences>
    <externalReference r:id="rId18"/>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localSheetId="16" hidden="1">#REF!</definedName>
    <definedName name="_Key1" localSheetId="4" hidden="1">#REF!</definedName>
    <definedName name="_Key1" localSheetId="12" hidden="1">#REF!</definedName>
    <definedName name="_Key1" hidden="1">#REF!</definedName>
    <definedName name="_Order1" hidden="1">255</definedName>
    <definedName name="_Sort" localSheetId="16" hidden="1">#REF!</definedName>
    <definedName name="_Sort" localSheetId="4" hidden="1">#REF!</definedName>
    <definedName name="_Sort" localSheetId="12" hidden="1">#REF!</definedName>
    <definedName name="_Sort" hidden="1">#REF!</definedName>
    <definedName name="DTM">Home!$D$2</definedName>
    <definedName name="_xlnm.Print_Area" localSheetId="1">'1'!$B$2:$D$32</definedName>
    <definedName name="_xlnm.Print_Area" localSheetId="9">'1B'!$B$2:$L$18</definedName>
    <definedName name="_xlnm.Print_Area" localSheetId="5">'1FR'!$B$2:$D$29</definedName>
    <definedName name="_xlnm.Print_Area" localSheetId="13">'1FRB'!$B$2:$L$18</definedName>
    <definedName name="_xlnm.Print_Area" localSheetId="2">'2'!$B$2:$L$18</definedName>
    <definedName name="_xlnm.Print_Area" localSheetId="10">'2B'!$B$2:$D$16</definedName>
    <definedName name="_xlnm.Print_Area" localSheetId="6">'2FR'!$B$2:$L$18</definedName>
    <definedName name="_xlnm.Print_Area" localSheetId="14">'2FRB'!$B$2:$D$16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50" l="1" a="1"/>
  <c r="B2" i="250" s="1"/>
  <c r="C6" i="232"/>
  <c r="C6" i="244"/>
  <c r="C6" i="247"/>
  <c r="C6" i="239"/>
  <c r="B2" i="249"/>
  <c r="B2" i="241" a="1"/>
  <c r="B2" i="241" s="1"/>
  <c r="F2" i="250" l="1"/>
  <c r="B28" i="231"/>
  <c r="D2" i="242"/>
  <c r="B10" i="250"/>
  <c r="C7" i="250" l="1"/>
  <c r="E7" i="250" s="1"/>
  <c r="C6" i="250"/>
  <c r="E6" i="250" s="1"/>
  <c r="C5" i="250"/>
  <c r="E5" i="250" s="1"/>
  <c r="C4" i="250"/>
  <c r="E4" i="250" s="1"/>
  <c r="B4" i="247"/>
  <c r="L15" i="247" l="1"/>
  <c r="J15" i="247"/>
  <c r="L14" i="247"/>
  <c r="J14" i="247"/>
  <c r="L13" i="247"/>
  <c r="J13" i="247"/>
  <c r="L12" i="247"/>
  <c r="J12" i="247"/>
  <c r="L11" i="247"/>
  <c r="J11" i="247"/>
  <c r="L10" i="247"/>
  <c r="J10" i="247"/>
  <c r="L9" i="247"/>
  <c r="J9" i="247"/>
  <c r="L8" i="247"/>
  <c r="J8" i="247"/>
  <c r="L7" i="247"/>
  <c r="J7" i="247"/>
  <c r="L6" i="247"/>
  <c r="J6" i="247"/>
  <c r="J18" i="247" l="1"/>
  <c r="B26" i="243"/>
  <c r="L15" i="244"/>
  <c r="J15" i="244"/>
  <c r="L14" i="244"/>
  <c r="J14" i="244"/>
  <c r="L13" i="244"/>
  <c r="J13" i="244"/>
  <c r="L12" i="244"/>
  <c r="J12" i="244"/>
  <c r="L11" i="244"/>
  <c r="J11" i="244"/>
  <c r="L10" i="244"/>
  <c r="J10" i="244"/>
  <c r="L9" i="244"/>
  <c r="J9" i="244"/>
  <c r="L8" i="244"/>
  <c r="J8" i="244"/>
  <c r="L7" i="244"/>
  <c r="J7" i="244"/>
  <c r="L6" i="244"/>
  <c r="J6" i="244"/>
  <c r="J18" i="244" l="1"/>
  <c r="L15" i="239"/>
  <c r="J15" i="239"/>
  <c r="L14" i="239"/>
  <c r="J14" i="239"/>
  <c r="L13" i="239"/>
  <c r="J13" i="239"/>
  <c r="L12" i="239"/>
  <c r="J12" i="239"/>
  <c r="L11" i="239"/>
  <c r="J11" i="239"/>
  <c r="L10" i="239"/>
  <c r="J10" i="239"/>
  <c r="L9" i="239"/>
  <c r="J9" i="239"/>
  <c r="L8" i="239"/>
  <c r="J8" i="239"/>
  <c r="L7" i="239"/>
  <c r="J7" i="239"/>
  <c r="L6" i="239"/>
  <c r="J6" i="239"/>
  <c r="L7" i="232"/>
  <c r="L8" i="232"/>
  <c r="L9" i="232"/>
  <c r="L10" i="232"/>
  <c r="L11" i="232"/>
  <c r="L12" i="232"/>
  <c r="L13" i="232"/>
  <c r="L14" i="232"/>
  <c r="L15" i="232"/>
  <c r="L6" i="232"/>
  <c r="J7" i="232"/>
  <c r="J8" i="232"/>
  <c r="J9" i="232"/>
  <c r="J10" i="232"/>
  <c r="J11" i="232"/>
  <c r="J12" i="232"/>
  <c r="J13" i="232"/>
  <c r="J14" i="232"/>
  <c r="J15" i="232"/>
  <c r="J6" i="232"/>
  <c r="J18" i="239" l="1"/>
  <c r="J18" i="2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100B1D8-C226-4F4E-9B2C-BA39F044F129}">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79CB66BD-87E7-4CA8-A57F-F053F55C3D8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33D6BAA-0B96-4BC9-B1CA-F5841BEE84BB}">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45143370-2F9A-4F56-AE5A-39EAC751D164}">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52B96D4-343F-4C6F-80A3-B9A08DFAA34B}">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2A1004A8-D657-4BDB-B08D-F5CA82A3C931}">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3A50126-ADB9-4E90-B8A1-E6F148CD9C9D}">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22164EC7-A1A2-4B80-AD11-5170EEA2296F}">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<sst xmlns="http://schemas.openxmlformats.org/spreadsheetml/2006/main" count="350" uniqueCount="147">
  <si>
    <t>Ç</t>
  </si>
  <si>
    <t>Å</t>
  </si>
  <si>
    <t>Æ</t>
  </si>
  <si>
    <t xml:space="preserve">Reisvergoeding binnenland zonder overnachting </t>
  </si>
  <si>
    <t>Onkostennota binnenlandse reisvergoeding</t>
  </si>
  <si>
    <t xml:space="preserve">Traject </t>
  </si>
  <si>
    <t xml:space="preserve">Maak bij voorkeur voor elke binnenlandse reisvergoeding een onkostennota op om bij de administratie van uw vennootschap te voegen. Bij een latere fiscale controle zullen die nota's dan dienstig zijn als verantwoording. </t>
  </si>
  <si>
    <t>i</t>
  </si>
  <si>
    <t>nr.</t>
  </si>
  <si>
    <t>Vertrek</t>
  </si>
  <si>
    <t>Datum</t>
  </si>
  <si>
    <t>uur</t>
  </si>
  <si>
    <t>Terugkeer</t>
  </si>
  <si>
    <t>zonder overnachting</t>
  </si>
  <si>
    <t>met overnachting</t>
  </si>
  <si>
    <t>Reisvergoedingen binnenland</t>
  </si>
  <si>
    <t>Forfaitaire binnenlandse dagvergoeding</t>
  </si>
  <si>
    <r>
      <rPr>
        <b/>
        <sz val="10"/>
        <color rgb="FFFFFFFF"/>
        <rFont val="Wingdings 3"/>
        <family val="1"/>
        <charset val="2"/>
      </rPr>
      <t>}</t>
    </r>
    <r>
      <rPr>
        <b/>
        <sz val="10"/>
        <color rgb="FFFFFFFF"/>
        <rFont val="Tahoma"/>
        <family val="2"/>
      </rPr>
      <t xml:space="preserve"> Klik </t>
    </r>
    <r>
      <rPr>
        <b/>
        <u/>
        <sz val="10"/>
        <color rgb="FFFFFFFF"/>
        <rFont val="Tahoma"/>
        <family val="2"/>
      </rPr>
      <t>hier</t>
    </r>
  </si>
  <si>
    <t>Rekentool</t>
  </si>
  <si>
    <t>Nota van de redactie</t>
  </si>
  <si>
    <t>Checklist</t>
  </si>
  <si>
    <t>De reisvergoeding met overnachting sluit die zonder overnachting uiteraard niet uit.
U vertrekt bv. maandagmorgen naar een klant in Aarlen. U neemt onderweg een lunch en 's avonds overnacht u ter plaatse, inclusief avondmaal en ontbijt.</t>
  </si>
  <si>
    <t>van 1 februari 2022 tot en met 31 maart 2022</t>
  </si>
  <si>
    <t>van 1 april 2022 tot en met 31 mei 2022</t>
  </si>
  <si>
    <t>van 1 juni 2022 tot en met 31 augustus 2022</t>
  </si>
  <si>
    <t>van 1 september 2022 tot en met 30 november 2022</t>
  </si>
  <si>
    <t>van 1 december 2022 tot en met 31 december 2022</t>
  </si>
  <si>
    <t>van 1 januari 2023 tot en met 30 november 2023</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</si>
  <si>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</si>
  <si>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</si>
  <si>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</si>
  <si>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t>Tarief obv vertrekdatum</t>
  </si>
  <si>
    <r>
      <t xml:space="preserve">Reisvergoeding binnenland met overnachting </t>
    </r>
    <r>
      <rPr>
        <sz val="8"/>
        <color indexed="11"/>
        <rFont val="Tahoma"/>
        <family val="2"/>
      </rPr>
      <t>(niet kosteloos)</t>
    </r>
  </si>
  <si>
    <t>Periode</t>
  </si>
  <si>
    <t>Dit stemt overeen met de forfaitaire vergoeding voor een middagmaal</t>
  </si>
  <si>
    <t>Dit stemt overeen met een forfaitaire vergoeding voor  een avondmaal plus overnachting en ontbijt</t>
  </si>
  <si>
    <t>Overzicht van de tarieven</t>
  </si>
  <si>
    <t>Opmerking</t>
  </si>
  <si>
    <r>
      <t xml:space="preserve">Klik </t>
    </r>
    <r>
      <rPr>
        <b/>
        <u/>
        <sz val="10"/>
        <color theme="5"/>
        <rFont val="Tahoma"/>
        <family val="2"/>
      </rPr>
      <t>hier</t>
    </r>
    <r>
      <rPr>
        <b/>
        <sz val="10"/>
        <color theme="5"/>
        <rFont val="Tahoma"/>
        <family val="2"/>
      </rPr>
      <t xml:space="preserve"> voor een in te vullen en af te drukken onkostennota</t>
    </r>
  </si>
  <si>
    <t>Middagmalen</t>
  </si>
  <si>
    <t>Aantal</t>
  </si>
  <si>
    <t>Overnachtingen</t>
  </si>
  <si>
    <t xml:space="preserve">Voor beroepsmatige verplaatsingen in België, bv. naar klanten of prospecten, kunt u een onkostenvergoeding uitkeren voor ‘het eten en drinken onderweg’ zonder dat uw medewerker(s) of uzelf ticketjes of bonnetjes moet bijhouden als bewijs. Die forfaitaire vergoeding kunt u betalen per dag dat u of uw medewerker(s) ten minste zes uur onderweg zijn. Zolang de dagvergoeding niet hoger is dan het bedrag van de gelijkaardige vergoeding die ambtenaren krijgen, vormt ze voor u of uw medewerker(s) geen belastbaar inkomen, en voor uw vennootschap is ze 100% aftrekbaar als zgn. terugbetaling van kosten die eigen zijn aan haar. </t>
  </si>
  <si>
    <t xml:space="preserve">Bent u voor uw werk in één kalenderjaar 40 dagen of meer aanwezig op één bepaalde plaats, lees: bij één klant, dan is die plaats volgens de fiscus een zgn. vaste plaats van tewerkstelling. U mag zich dan geen dagvergoeding toekennen voor de dagen bij die klant. </t>
  </si>
  <si>
    <t>Naam</t>
  </si>
  <si>
    <t>Handtekening</t>
  </si>
  <si>
    <t>Betalen op bankrekening</t>
  </si>
  <si>
    <t>Totaal te betalen</t>
  </si>
  <si>
    <t>Voor goedkeuring</t>
  </si>
  <si>
    <t>Doel</t>
  </si>
  <si>
    <t>vanaf</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</si>
  <si>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</si>
  <si>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</si>
  <si>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</si>
  <si>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</si>
  <si>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</si>
  <si>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</si>
  <si>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Indemnité journalière forfaitaire - déplacement en Belgique</t>
  </si>
  <si>
    <t>Indemnités de déplacement en Belgique</t>
  </si>
  <si>
    <t>L'indemnité de déplacement avec nuitée n'exclut bien évidemment pas celle sans nuitée. Si vous partez chez un client à Arlon le lundi matin, que vous prenez un lunch en route et que vous passez la nuit sur place, en prenant un repas du soir et un petit déjeuner.</t>
  </si>
  <si>
    <t xml:space="preserve">Établissez de préférence une note de frais pour chaque déplacement, et conservez-la dans votre comptabilité. Elle vous servira de justificatif en cas de contrôle. </t>
  </si>
  <si>
    <t>Remarque</t>
  </si>
  <si>
    <t xml:space="preserve">Indemnité pour un déplacement en Belgique sans nuitée </t>
  </si>
  <si>
    <r>
      <t xml:space="preserve">Indemnité pour un déplacement en Belgique avec nuitée </t>
    </r>
    <r>
      <rPr>
        <sz val="8"/>
        <color rgb="FFFFFFFF"/>
        <rFont val="tahoma"/>
        <family val="2"/>
      </rPr>
      <t>(non gratuite)</t>
    </r>
  </si>
  <si>
    <t>Cela correspond à l'indemnité forfaitaire pour un repas de midi.</t>
  </si>
  <si>
    <t>Cela correspond à l'indemnité forfaitaire pour un repas du soir, une nuit et un petit déjeuner.</t>
  </si>
  <si>
    <t>Aperçu des taux</t>
  </si>
  <si>
    <t>Période</t>
  </si>
  <si>
    <t>du 1 février 2022 jusqu'au 31 mars 2022</t>
  </si>
  <si>
    <t>du 1 avril 2022 jusqu'au 31 may 2022</t>
  </si>
  <si>
    <t>du 1 juin 2022 jusqu'au 31 août 2022</t>
  </si>
  <si>
    <t>du 1 septembre 2022 jusqu'au 30 novembre 2022</t>
  </si>
  <si>
    <t>du 1 décembre 2022 jusqu'au 31 décembre 2022</t>
  </si>
  <si>
    <t>du 1 janvier 2023 jusqu'au 30 novembre 2023</t>
  </si>
  <si>
    <t xml:space="preserve">Si les dirigeants effectuent un déplacement professionnel en Belgique d'au moins six heures, ils peuvent alors bénéficier d'une indemnité journalière forfaitaire pour les frais de repas sur la route. Ce frais est totalement déductible pour la société et le dirigeant n'est pas imposé à l'IPP sur celle-ci (Circ. 2018/C/8, 22.01.2018). Il ne faut pas non plus payer de cotisations sociales. </t>
  </si>
  <si>
    <r>
      <rPr>
        <b/>
        <sz val="10"/>
        <rFont val="Tahoma"/>
        <family val="2"/>
      </rPr>
      <t>Aussi pour vos travailleurs?</t>
    </r>
    <r>
      <rPr>
        <sz val="10"/>
        <rFont val="Tahoma"/>
        <family val="2"/>
      </rPr>
      <t xml:space="preserve"> Oui, mais l'ONSS n'accepte pas ces forfaits du fisc et applique son propre forfait de 17€. Afin d'éviter des problèmes avec l'ONSS, limitez-vous à 17€ pour vos travailleurs. </t>
    </r>
  </si>
  <si>
    <t>Note de frais pour un déplacement en Belgique</t>
  </si>
  <si>
    <t xml:space="preserve">Trajet </t>
  </si>
  <si>
    <t xml:space="preserve">Objet du déplacement </t>
  </si>
  <si>
    <t>Départ</t>
  </si>
  <si>
    <t>Retour</t>
  </si>
  <si>
    <t>Date</t>
  </si>
  <si>
    <t>heure</t>
  </si>
  <si>
    <t>no.</t>
  </si>
  <si>
    <t>Repas de midi</t>
  </si>
  <si>
    <t>Nuitées</t>
  </si>
  <si>
    <t>Nombre</t>
  </si>
  <si>
    <t xml:space="preserve">Tarif </t>
  </si>
  <si>
    <t>Tarif</t>
  </si>
  <si>
    <t>Nom</t>
  </si>
  <si>
    <t>Signature</t>
  </si>
  <si>
    <t>Á payer sur compte en banque</t>
  </si>
  <si>
    <t>Total à payer</t>
  </si>
  <si>
    <t>Autorisation</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</si>
  <si>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</si>
  <si>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</si>
  <si>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</si>
  <si>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</si>
  <si>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</si>
  <si>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</si>
  <si>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</si>
  <si>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</si>
  <si>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</si>
  <si>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</si>
  <si>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</si>
  <si>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</si>
  <si>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</si>
  <si>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</si>
  <si>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</si>
  <si>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</si>
  <si>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</si>
  <si>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</si>
  <si>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</si>
  <si>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</si>
  <si>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</si>
  <si>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</si>
  <si>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Finename</t>
  </si>
  <si>
    <t>Forfaitaire binnenlandse dagvergoeding.xlsx</t>
  </si>
  <si>
    <t> Indemnité journalière forfaitaire pour un déplacement en Belgique</t>
  </si>
  <si>
    <t> Indemnité journalière forfaitaire pour un déplacement en Belgique.xlsx</t>
  </si>
  <si>
    <t>van 1 oktober 2021 tot en met 31 januari 2022</t>
  </si>
  <si>
    <t>du 1 octobre 2021 jusqu'au 31 janvier 2022</t>
  </si>
  <si>
    <r>
      <t xml:space="preserve">Cliquez </t>
    </r>
    <r>
      <rPr>
        <b/>
        <u/>
        <sz val="10"/>
        <color theme="5"/>
        <rFont val="Tahoma"/>
        <family val="2"/>
      </rPr>
      <t>ici</t>
    </r>
    <r>
      <rPr>
        <b/>
        <sz val="10"/>
        <color theme="5"/>
        <rFont val="Tahoma"/>
        <family val="2"/>
      </rPr>
      <t xml:space="preserve"> pour remplir et imprimer une note de frais</t>
    </r>
  </si>
  <si>
    <t>van 1 december 2023 tot en met 31 mei 2024</t>
  </si>
  <si>
    <t>du 1 décembre 2023 jusqu'au 31 mai 2024</t>
  </si>
  <si>
    <t>vanaf 1 maart 2025</t>
  </si>
  <si>
    <t>van 1 juni 2024 tot 28 februari 2024</t>
  </si>
  <si>
    <t>du 1 juin 2024 jusqu'au 28 février 2025</t>
  </si>
  <si>
    <t>à partir du 1 mars 2025</t>
  </si>
  <si>
    <t>nieuwe tarief toegevoegd vanaf 1/3/2025</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</si>
  <si>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</si>
  <si>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</si>
  <si>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Lefebvre Sarrut Belgium NV | Hoogstraat 139 - Bus 6 | 1000 Brussel | T 0800 39 067</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</si>
  <si>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</si>
  <si>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</si>
  <si>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</si>
  <si>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</si>
  <si>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 xml:space="preserve">Lefebvre Sarrut Belgium SA | Rue Haute 139 - Boite 6 | 1000 Bruxelles | T 0800 39 067 </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</si>
  <si>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</si>
  <si>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</si>
  <si>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Lefebvre Sarrut Belgium SA | Rue Haute 139 - Boite 6 | 1000 Bruxelles | T 0800 39 067</t>
  </si>
  <si>
    <t>De vergoeding van de ambtenaren is voor 1 maart 2025 geïndexeerd tot € 21,22 in plaats van € 20,80</t>
  </si>
  <si>
    <t xml:space="preserve">Als u zo goed als dagelijks beroepsmatig de baan op moet, geldt net als voor de ambtenaren het maximumbedrag van € 339,50 (dus beperkt tot 16 dagen x € 21,22) per maand, maar in dat geval geldt de voorwaarde van de zes uur niet. </t>
  </si>
  <si>
    <r>
      <t xml:space="preserve">Voor werknemers en zelfstandige bedrijfsleiders is de forfaitaire dagvergoeding dus vanaf 1 maart 2025 tot € 21,22 vrij van belasting, maar voor de RSZ wordt het stuk boven € 17 per dag dat u aan </t>
    </r>
    <r>
      <rPr>
        <u/>
        <sz val="9"/>
        <rFont val="Tahoma"/>
        <family val="2"/>
      </rPr>
      <t>werknemers</t>
    </r>
    <r>
      <rPr>
        <sz val="9"/>
        <rFont val="Tahoma"/>
        <family val="2"/>
      </rPr>
      <t xml:space="preserve"> uitkeert, beschouwd als loon!</t>
    </r>
  </si>
  <si>
    <t xml:space="preserve">Het effectieve bedrag van de dagvergoedingen en andere onkostenvergoedingen die u toekent in 2025 zal vermeld moeten worden op de fiche 281, die begin 2026 opgesteld moet worden. </t>
  </si>
  <si>
    <t xml:space="preserve">Depuis le 1er mars 2025, vous pouvez vous accorder 21,22€ par jour. Si vous êtes (presque) tous les jours sur la route, vous pouvez vous accorder une indemnité mensuelle maximale de 339,50€ (16 x 21,22€). Dans ce cas, la condition de 6 heures minimum ne s'applique pas. </t>
  </si>
  <si>
    <t>Si, en tant que dirigant (ou votre employé), vous devez passer une nuit en Belgique, vous pouvez soit prendre en charge la note d'hôtel, soit accorder une indemnité de nuit forfaitaire de maximum 159,17 €. Vous ne pouvez bénéficier de cette indemnité que si vous travaillez avec une société. Si vous avez une entreprise individuelle, vous devrez donc toujours prouver vos frais réels.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</si>
</sst>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quot;€&quot;#,##0.00_);[Red]\(&quot;€&quot;#,##0.00\)"/>
    <numFmt numFmtId="166" formatCode="_-* #,##0.00\ [$€-1]_-;\-* #,##0.00\ [$€-1]_-;_-* &quot;-&quot;??\ [$€-1]_-"/>
    <numFmt numFmtId="167" formatCode="_([$€-2]\ * #,##0.00_);_([$€-2]\ * \(#,##0.00\);_([$€-2]\ * &quot;-&quot;??_);_(@_)"/>
    <numFmt numFmtId="168" formatCode="#,##0.00\ &quot;EUR&quot;"/>
    <numFmt numFmtId="169" formatCode="[$-F800]dddd\,\ mmmm\ dd\,\ yyyy"/>
    <numFmt numFmtId="170" formatCode="&quot;Redactioneel bijgewerkt tot&quot;\ dd\.mm\.yyyy"/>
    <numFmt numFmtId="171" formatCode="&quot;À jour au&quot;\ dd\.mm\.yyyy"/>
  </numFmts>
  <fonts count="80">
    <font>
      <sz val="9"/>
      <name val="Tahoma"/>
      <family val="2"/>
    </font>
    <font>
      <sz val="9"/>
      <color theme="1"/>
      <name val="Tahoma"/>
      <family val="2"/>
    </font>
    <font>
      <sz val="10"/>
      <name val="Arial"/>
      <family val="2"/>
    </font>
    <font>
      <sz val="8"/>
      <name val="Tahoma"/>
      <family val="2"/>
    </font>
    <font>
      <sz val="10"/>
      <name val="Univers"/>
      <family val="2"/>
    </font>
    <font>
      <u/>
      <sz val="14"/>
      <color indexed="55"/>
      <name val="Wingdings"/>
      <charset val="2"/>
    </font>
    <font>
      <sz val="10"/>
      <color indexed="53"/>
      <name val="Wingdings"/>
      <charset val="2"/>
    </font>
    <font>
      <sz val="9"/>
      <color indexed="63"/>
      <name val="Tahoma"/>
      <family val="2"/>
    </font>
    <font>
      <sz val="9"/>
      <color indexed="8"/>
      <name val="Tahoma"/>
      <family val="2"/>
    </font>
    <font>
      <b/>
      <sz val="10"/>
      <color indexed="8"/>
      <name val="tahoma"/>
      <family val="2"/>
    </font>
    <font>
      <b/>
      <u/>
      <sz val="18"/>
      <color indexed="8"/>
      <name val="Tahoma"/>
      <family val="2"/>
    </font>
    <font>
      <sz val="10"/>
      <name val="Tahoma"/>
      <family val="2"/>
    </font>
    <font>
      <b/>
      <sz val="9"/>
      <name val="Tahoma"/>
      <family val="2"/>
    </font>
    <font>
      <sz val="10"/>
      <color indexed="8"/>
      <name val="tahoma"/>
      <family val="2"/>
    </font>
    <font>
      <b/>
      <sz val="10"/>
      <name val="Tahoma"/>
      <family val="2"/>
    </font>
    <font>
      <sz val="9"/>
      <color indexed="63"/>
      <name val="Wingdings 2"/>
      <family val="1"/>
      <charset val="2"/>
    </font>
    <font>
      <sz val="8"/>
      <color indexed="16"/>
      <name val="Tahoma"/>
      <family val="2"/>
    </font>
    <font>
      <sz val="9"/>
      <name val="Tahoma"/>
      <family val="2"/>
    </font>
    <font>
      <sz val="20"/>
      <color indexed="47"/>
      <name val="Wingdings 3"/>
      <family val="1"/>
      <charset val="2"/>
    </font>
    <font>
      <b/>
      <sz val="10"/>
      <color indexed="43"/>
      <name val="tahoma"/>
      <family val="2"/>
    </font>
    <font>
      <sz val="9"/>
      <color indexed="18"/>
      <name val="Small Fonts"/>
      <family val="2"/>
    </font>
    <font>
      <sz val="7"/>
      <color indexed="63"/>
      <name val="Small Fonts"/>
      <family val="2"/>
    </font>
    <font>
      <sz val="7"/>
      <color indexed="23"/>
      <name val="Tahoma"/>
      <family val="2"/>
    </font>
    <font>
      <sz val="6"/>
      <color indexed="22"/>
      <name val="Small Fonts"/>
      <family val="2"/>
    </font>
    <font>
      <sz val="20"/>
      <color indexed="23"/>
      <name val="Webdings"/>
      <family val="1"/>
      <charset val="2"/>
    </font>
    <font>
      <sz val="20"/>
      <color indexed="23"/>
      <name val="Wingdings 3"/>
      <family val="1"/>
      <charset val="2"/>
    </font>
    <font>
      <sz val="8"/>
      <color indexed="11"/>
      <name val="Tahoma"/>
      <family val="2"/>
    </font>
    <font>
      <sz val="6"/>
      <name val="Small Fonts"/>
      <family val="2"/>
    </font>
    <font>
      <sz val="20"/>
      <color theme="0"/>
      <name val="Webdings"/>
      <family val="1"/>
      <charset val="2"/>
    </font>
    <font>
      <b/>
      <sz val="8"/>
      <name val="Tahoma"/>
      <family val="2"/>
    </font>
    <font>
      <sz val="18"/>
      <color theme="0"/>
      <name val="tahoma"/>
      <family val="2"/>
    </font>
    <font>
      <sz val="11"/>
      <color theme="1"/>
      <name val="Calibri"/>
      <family val="2"/>
      <scheme val="minor"/>
    </font>
    <font>
      <sz val="9"/>
      <color rgb="FFE6E6E6"/>
      <name val="Tahoma"/>
      <family val="2"/>
    </font>
    <font>
      <sz val="9"/>
      <color rgb="FF5F5F5A"/>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indexed="8"/>
      <name val="Tahoma"/>
      <family val="2"/>
    </font>
    <font>
      <b/>
      <sz val="10"/>
      <color theme="5"/>
      <name val="Tahoma"/>
      <family val="2"/>
    </font>
    <font>
      <b/>
      <u/>
      <sz val="10"/>
      <color theme="5"/>
      <name val="Tahoma"/>
      <family val="2"/>
    </font>
    <font>
      <b/>
      <sz val="9"/>
      <color theme="1"/>
      <name val="tahoma"/>
      <family val="2"/>
    </font>
    <font>
      <b/>
      <sz val="8"/>
      <color theme="1"/>
      <name val="tahoma"/>
      <family val="2"/>
    </font>
    <font>
      <u/>
      <sz val="9"/>
      <name val="Tahoma"/>
      <family val="2"/>
    </font>
    <font>
      <b/>
      <sz val="8"/>
      <color theme="6"/>
      <name val="Tahoma"/>
      <family val="2"/>
    </font>
    <font>
      <b/>
      <sz val="11"/>
      <color theme="6"/>
      <name val="Tahoma"/>
      <family val="2"/>
    </font>
    <font>
      <sz val="8"/>
      <color rgb="FFE6E6E6"/>
      <name val="Tahoma"/>
      <family val="2"/>
    </font>
    <font>
      <b/>
      <sz val="10"/>
      <color theme="6"/>
      <name val="Tahoma"/>
      <family val="2"/>
    </font>
    <font>
      <sz val="8"/>
      <color rgb="FFFFFFFF"/>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9"/>
      <color theme="9"/>
      <name val="Calibri"/>
      <family val="2"/>
      <scheme val="minor"/>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s>
  <fills count="31">
    <fill>
      <patternFill patternType="none"/>
    </fill>
    <fill>
      <patternFill patternType="gray125"/>
    </fill>
    <fill>
      <patternFill patternType="solid">
        <fgColor indexed="45"/>
        <bgColor indexed="64"/>
      </patternFill>
    </fill>
    <fill>
      <patternFill patternType="solid">
        <fgColor indexed="54"/>
        <bgColor indexed="64"/>
      </patternFill>
    </fill>
    <fill>
      <patternFill patternType="solid">
        <fgColor indexed="47"/>
        <bgColor indexed="64"/>
      </patternFill>
    </fill>
    <fill>
      <patternFill patternType="solid">
        <fgColor indexed="16"/>
        <bgColor indexed="64"/>
      </patternFill>
    </fill>
    <fill>
      <patternFill patternType="mediumGray">
        <fgColor indexed="51"/>
        <bgColor indexed="16"/>
      </patternFill>
    </fill>
    <fill>
      <patternFill patternType="solid">
        <fgColor indexed="16"/>
        <bgColor indexed="51"/>
      </patternFill>
    </fill>
    <fill>
      <patternFill patternType="solid">
        <fgColor indexed="10"/>
        <bgColor indexed="64"/>
      </patternFill>
    </fill>
    <fill>
      <patternFill patternType="solid">
        <fgColor theme="0" tint="-4.9989318521683403E-2"/>
        <bgColor indexed="64"/>
      </patternFill>
    </fill>
    <fill>
      <patternFill patternType="solid">
        <fgColor rgb="FF4B0082"/>
        <bgColor indexed="64"/>
      </patternFill>
    </fill>
    <fill>
      <patternFill patternType="solid">
        <fgColor rgb="FF00CED1"/>
        <bgColor rgb="FF000000"/>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bgColor indexed="64"/>
      </patternFill>
    </fill>
    <fill>
      <patternFill patternType="solid">
        <fgColor theme="6"/>
        <bgColor theme="0"/>
      </patternFill>
    </fill>
    <fill>
      <patternFill patternType="solid">
        <fgColor rgb="FFFF0000"/>
        <bgColor auto="1"/>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rgb="FF7030A0"/>
        <bgColor rgb="FF000000"/>
      </patternFill>
    </fill>
    <fill>
      <patternFill patternType="solid">
        <fgColor rgb="FF002060"/>
        <bgColor rgb="FF000000"/>
      </patternFill>
    </fill>
  </fills>
  <borders count="39">
    <border>
      <left/>
      <right/>
      <top/>
      <bottom/>
      <diagonal/>
    </border>
    <border>
      <left style="double">
        <color indexed="62"/>
      </left>
      <right style="double">
        <color indexed="62"/>
      </right>
      <top style="double">
        <color indexed="62"/>
      </top>
      <bottom style="double">
        <color indexed="62"/>
      </bottom>
      <diagonal/>
    </border>
    <border>
      <left style="medium">
        <color indexed="51"/>
      </left>
      <right style="medium">
        <color indexed="51"/>
      </right>
      <top style="medium">
        <color indexed="51"/>
      </top>
      <bottom style="medium">
        <color indexed="51"/>
      </bottom>
      <diagonal/>
    </border>
    <border>
      <left style="thin">
        <color indexed="23"/>
      </left>
      <right style="thin">
        <color indexed="23"/>
      </right>
      <top style="thin">
        <color indexed="23"/>
      </top>
      <bottom style="thin">
        <color indexed="23"/>
      </bottom>
      <diagonal/>
    </border>
    <border>
      <left style="thin">
        <color indexed="47"/>
      </left>
      <right style="thin">
        <color indexed="47"/>
      </right>
      <top style="thin">
        <color indexed="47"/>
      </top>
      <bottom style="thin">
        <color indexed="47"/>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23"/>
      </left>
      <right style="thin">
        <color indexed="23"/>
      </right>
      <top/>
      <bottom style="thin">
        <color indexed="23"/>
      </bottom>
      <diagonal/>
    </border>
    <border>
      <left style="thin">
        <color indexed="23"/>
      </left>
      <right style="thin">
        <color theme="0" tint="-4.9989318521683403E-2"/>
      </right>
      <top style="thin">
        <color indexed="23"/>
      </top>
      <bottom style="thin">
        <color theme="0" tint="-4.9989318521683403E-2"/>
      </bottom>
      <diagonal/>
    </border>
    <border>
      <left style="thin">
        <color theme="0" tint="-4.9989318521683403E-2"/>
      </left>
      <right style="thin">
        <color theme="0" tint="-4.9989318521683403E-2"/>
      </right>
      <top style="thin">
        <color indexed="23"/>
      </top>
      <bottom style="thin">
        <color theme="0" tint="-4.9989318521683403E-2"/>
      </bottom>
      <diagonal/>
    </border>
    <border>
      <left style="thin">
        <color theme="0" tint="-4.9989318521683403E-2"/>
      </left>
      <right/>
      <top style="thin">
        <color indexed="23"/>
      </top>
      <bottom style="thin">
        <color theme="0" tint="-4.9989318521683403E-2"/>
      </bottom>
      <diagonal/>
    </border>
    <border>
      <left/>
      <right style="thin">
        <color theme="0" tint="-4.9989318521683403E-2"/>
      </right>
      <top style="thin">
        <color indexed="23"/>
      </top>
      <bottom style="thin">
        <color theme="0" tint="-4.9989318521683403E-2"/>
      </bottom>
      <diagonal/>
    </border>
    <border>
      <left/>
      <right style="thin">
        <color indexed="23"/>
      </right>
      <top style="thin">
        <color indexed="23"/>
      </top>
      <bottom style="thin">
        <color theme="0" tint="-4.9989318521683403E-2"/>
      </bottom>
      <diagonal/>
    </border>
    <border>
      <left style="thin">
        <color indexed="23"/>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23"/>
      </right>
      <top style="thin">
        <color theme="0" tint="-4.9989318521683403E-2"/>
      </top>
      <bottom style="thin">
        <color theme="0" tint="-4.9989318521683403E-2"/>
      </bottom>
      <diagonal/>
    </border>
    <border>
      <left style="thin">
        <color indexed="23"/>
      </left>
      <right/>
      <top style="thin">
        <color indexed="23"/>
      </top>
      <bottom style="thin">
        <color theme="0"/>
      </bottom>
      <diagonal/>
    </border>
    <border>
      <left style="thin">
        <color indexed="23"/>
      </left>
      <right/>
      <top style="thin">
        <color theme="0"/>
      </top>
      <bottom style="thin">
        <color theme="0"/>
      </bottom>
      <diagonal/>
    </border>
    <border>
      <left style="thin">
        <color indexed="23"/>
      </left>
      <right/>
      <top style="thin">
        <color theme="0"/>
      </top>
      <bottom style="thin">
        <color indexed="23"/>
      </bottom>
      <diagonal/>
    </border>
    <border>
      <left/>
      <right/>
      <top style="thin">
        <color indexed="23"/>
      </top>
      <bottom style="thin">
        <color theme="0"/>
      </bottom>
      <diagonal/>
    </border>
    <border>
      <left/>
      <right/>
      <top style="thin">
        <color theme="0"/>
      </top>
      <bottom style="thin">
        <color theme="0"/>
      </bottom>
      <diagonal/>
    </border>
    <border>
      <left/>
      <right/>
      <top style="thin">
        <color theme="0"/>
      </top>
      <bottom style="thin">
        <color indexed="23"/>
      </bottom>
      <diagonal/>
    </border>
    <border>
      <left style="thin">
        <color theme="0"/>
      </left>
      <right/>
      <top style="thin">
        <color indexed="23"/>
      </top>
      <bottom style="thin">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18">
    <xf numFmtId="0" fontId="0" fillId="0" borderId="0">
      <protection hidden="1"/>
    </xf>
    <xf numFmtId="166" fontId="4" fillId="0" borderId="0" applyFont="0" applyFill="0" applyBorder="0" applyAlignment="0" applyProtection="0"/>
    <xf numFmtId="0" fontId="5" fillId="2" borderId="1" applyNumberFormat="0" applyFont="0" applyFill="0" applyBorder="0" applyAlignment="0" applyProtection="0">
      <alignment horizontal="center" vertical="center"/>
      <protection hidden="1"/>
    </xf>
    <xf numFmtId="0" fontId="8" fillId="0" borderId="0">
      <alignment vertical="center"/>
    </xf>
    <xf numFmtId="0" fontId="17" fillId="0" borderId="0">
      <alignment vertical="center"/>
    </xf>
    <xf numFmtId="0" fontId="5" fillId="2" borderId="1" applyNumberFormat="0" applyFont="0" applyFill="0" applyBorder="0" applyAlignment="0" applyProtection="0">
      <alignment horizontal="center" vertical="center"/>
      <protection hidden="1"/>
    </xf>
    <xf numFmtId="0" fontId="1" fillId="0" borderId="0"/>
    <xf numFmtId="0" fontId="31" fillId="0" borderId="0"/>
    <xf numFmtId="164" fontId="17" fillId="0" borderId="0" applyFont="0" applyFill="0" applyBorder="0" applyAlignment="0" applyProtection="0"/>
    <xf numFmtId="0" fontId="8" fillId="0" borderId="0">
      <alignment vertical="center"/>
    </xf>
    <xf numFmtId="0" fontId="1" fillId="0" borderId="0"/>
    <xf numFmtId="0" fontId="17" fillId="0" borderId="0">
      <alignment vertical="center"/>
    </xf>
    <xf numFmtId="0" fontId="1" fillId="0" borderId="0"/>
    <xf numFmtId="0" fontId="1" fillId="0" borderId="0"/>
    <xf numFmtId="0" fontId="1" fillId="0" borderId="0">
      <alignment vertical="center"/>
    </xf>
    <xf numFmtId="0" fontId="5" fillId="2" borderId="1" applyNumberFormat="0" applyFont="0" applyFill="0" applyBorder="0" applyAlignment="0" applyProtection="0">
      <alignment horizontal="center" vertical="center"/>
      <protection hidden="1"/>
    </xf>
    <xf numFmtId="0" fontId="1" fillId="0" borderId="0"/>
    <xf numFmtId="0" fontId="1" fillId="0" borderId="0"/>
  </cellStyleXfs>
  <cellXfs count="196">
    <xf numFmtId="0" fontId="0" fillId="0" borderId="0" xfId="0">
      <protection hidden="1"/>
    </xf>
    <xf numFmtId="0" fontId="25" fillId="6" borderId="2" xfId="0" applyFont="1" applyFill="1" applyBorder="1" applyAlignment="1">
      <alignment horizontal="center" vertical="center"/>
      <protection hidden="1"/>
    </xf>
    <xf numFmtId="0" fontId="18" fillId="5" borderId="2" xfId="2" applyFont="1" applyFill="1" applyBorder="1" applyAlignment="1" applyProtection="1">
      <alignment horizontal="center" vertical="center"/>
      <protection hidden="1"/>
    </xf>
    <xf numFmtId="0" fontId="18" fillId="7" borderId="2" xfId="2" applyFont="1" applyFill="1" applyBorder="1" applyAlignment="1" applyProtection="1">
      <alignment horizontal="center" vertical="center"/>
      <protection hidden="1"/>
    </xf>
    <xf numFmtId="0" fontId="32" fillId="0" borderId="0" xfId="3" applyFont="1">
      <alignment vertical="center"/>
    </xf>
    <xf numFmtId="0" fontId="33" fillId="0" borderId="0" xfId="9" applyFont="1">
      <alignment vertical="center"/>
    </xf>
    <xf numFmtId="0" fontId="38" fillId="0" borderId="0" xfId="9" applyFont="1" applyAlignment="1">
      <alignment horizontal="center" vertical="top"/>
    </xf>
    <xf numFmtId="0" fontId="32" fillId="0" borderId="0" xfId="9" applyFont="1">
      <alignment vertical="center"/>
    </xf>
    <xf numFmtId="0" fontId="8" fillId="0" borderId="0" xfId="9">
      <alignment vertical="center"/>
    </xf>
    <xf numFmtId="0" fontId="41" fillId="0" borderId="0" xfId="9" applyFont="1" applyAlignment="1">
      <alignment vertical="top"/>
    </xf>
    <xf numFmtId="0" fontId="17" fillId="0" borderId="0" xfId="9" applyFont="1">
      <alignment vertical="center"/>
    </xf>
    <xf numFmtId="0" fontId="42" fillId="0" borderId="0" xfId="9" applyFont="1" applyAlignment="1">
      <alignment vertical="top"/>
    </xf>
    <xf numFmtId="0" fontId="43" fillId="0" borderId="0" xfId="7" applyFont="1" applyAlignment="1">
      <alignment horizontal="center" vertical="center"/>
    </xf>
    <xf numFmtId="0" fontId="44" fillId="0" borderId="0" xfId="9" applyFont="1" applyAlignment="1">
      <alignment horizontal="center" vertical="center"/>
    </xf>
    <xf numFmtId="0" fontId="45" fillId="0" borderId="0" xfId="7" applyFont="1" applyAlignment="1">
      <alignment horizontal="center" vertical="center"/>
    </xf>
    <xf numFmtId="0" fontId="32" fillId="0" borderId="0" xfId="9" applyFont="1" applyAlignment="1">
      <alignment horizontal="center" vertical="center"/>
    </xf>
    <xf numFmtId="0" fontId="34" fillId="13" borderId="0" xfId="2" applyFont="1" applyFill="1" applyBorder="1" applyAlignment="1" applyProtection="1">
      <alignment horizontal="center" vertical="center"/>
    </xf>
    <xf numFmtId="0" fontId="8" fillId="14" borderId="0" xfId="3" applyFill="1">
      <alignment vertical="center"/>
    </xf>
    <xf numFmtId="0" fontId="46" fillId="13" borderId="0" xfId="2" applyFont="1" applyFill="1" applyBorder="1" applyAlignment="1" applyProtection="1">
      <alignment horizontal="center" vertical="center"/>
    </xf>
    <xf numFmtId="0" fontId="8" fillId="9" borderId="0" xfId="9" applyFill="1">
      <alignment vertical="center"/>
    </xf>
    <xf numFmtId="0" fontId="47" fillId="9" borderId="0" xfId="9" applyFont="1" applyFill="1" applyAlignment="1">
      <alignment horizontal="left" vertical="center" indent="1"/>
    </xf>
    <xf numFmtId="0" fontId="32" fillId="9" borderId="0" xfId="9" applyFont="1" applyFill="1">
      <alignment vertical="center"/>
    </xf>
    <xf numFmtId="0" fontId="33" fillId="9" borderId="0" xfId="9" applyFont="1" applyFill="1">
      <alignment vertical="center"/>
    </xf>
    <xf numFmtId="0" fontId="49" fillId="0" borderId="0" xfId="11" applyFont="1" applyAlignment="1">
      <alignment horizontal="left" vertical="center" indent="1"/>
    </xf>
    <xf numFmtId="0" fontId="49" fillId="0" borderId="0" xfId="11" applyFont="1">
      <alignment vertical="center"/>
    </xf>
    <xf numFmtId="0" fontId="48" fillId="0" borderId="0" xfId="9" applyFont="1">
      <alignment vertical="center"/>
    </xf>
    <xf numFmtId="164" fontId="0" fillId="0" borderId="0" xfId="8" applyFont="1" applyFill="1" applyAlignment="1" applyProtection="1">
      <alignment vertical="center"/>
      <protection hidden="1"/>
    </xf>
    <xf numFmtId="0" fontId="17" fillId="0" borderId="0" xfId="0" applyFont="1" applyAlignment="1">
      <alignment vertical="center"/>
      <protection hidden="1"/>
    </xf>
    <xf numFmtId="0" fontId="17" fillId="0" borderId="0" xfId="0" applyFont="1" applyAlignment="1">
      <alignment horizontal="center" vertical="center" wrapText="1"/>
      <protection hidden="1"/>
    </xf>
    <xf numFmtId="0" fontId="21" fillId="4" borderId="0" xfId="0" applyFont="1" applyFill="1" applyAlignment="1">
      <alignment horizontal="center" wrapText="1"/>
      <protection hidden="1"/>
    </xf>
    <xf numFmtId="0" fontId="22" fillId="4" borderId="0" xfId="0" applyFont="1" applyFill="1" applyAlignment="1">
      <alignment horizontal="left" vertical="center" wrapText="1"/>
      <protection hidden="1"/>
    </xf>
    <xf numFmtId="0" fontId="23" fillId="4" borderId="0" xfId="0" applyFont="1" applyFill="1" applyAlignment="1">
      <alignment horizontal="center" wrapText="1"/>
      <protection hidden="1"/>
    </xf>
    <xf numFmtId="0" fontId="24" fillId="6" borderId="2" xfId="0" applyFont="1" applyFill="1" applyBorder="1" applyAlignment="1">
      <alignment horizontal="center" vertical="center"/>
      <protection hidden="1"/>
    </xf>
    <xf numFmtId="0" fontId="20" fillId="3" borderId="0" xfId="0" applyFont="1" applyFill="1" applyAlignment="1">
      <alignment vertical="center"/>
      <protection hidden="1"/>
    </xf>
    <xf numFmtId="0" fontId="54" fillId="16" borderId="8" xfId="0" applyFont="1" applyFill="1" applyBorder="1" applyAlignment="1">
      <alignment horizontal="center" vertical="center" wrapText="1"/>
      <protection hidden="1"/>
    </xf>
    <xf numFmtId="0" fontId="54" fillId="16" borderId="16" xfId="0" applyFont="1" applyFill="1" applyBorder="1" applyAlignment="1">
      <alignment horizontal="center" vertical="center" wrapText="1"/>
      <protection hidden="1"/>
    </xf>
    <xf numFmtId="0" fontId="17" fillId="9" borderId="9" xfId="0" applyFont="1" applyFill="1" applyBorder="1" applyAlignment="1">
      <alignment horizontal="center" vertical="center"/>
      <protection hidden="1"/>
    </xf>
    <xf numFmtId="0" fontId="17" fillId="9" borderId="3" xfId="0" applyFont="1" applyFill="1" applyBorder="1" applyAlignment="1">
      <alignment horizontal="center" vertical="center"/>
      <protection hidden="1"/>
    </xf>
    <xf numFmtId="0" fontId="12" fillId="9" borderId="7" xfId="0" applyFont="1" applyFill="1" applyBorder="1" applyAlignment="1">
      <alignment horizontal="left" vertical="center" indent="1"/>
      <protection hidden="1"/>
    </xf>
    <xf numFmtId="0" fontId="17" fillId="9" borderId="5" xfId="0" applyFont="1" applyFill="1" applyBorder="1" applyAlignment="1">
      <alignment vertical="center"/>
      <protection hidden="1"/>
    </xf>
    <xf numFmtId="0" fontId="27" fillId="3" borderId="0" xfId="0" applyFont="1" applyFill="1" applyAlignment="1">
      <alignment vertical="center"/>
      <protection hidden="1"/>
    </xf>
    <xf numFmtId="14" fontId="17" fillId="4" borderId="9" xfId="0" applyNumberFormat="1" applyFont="1" applyFill="1" applyBorder="1" applyAlignment="1" applyProtection="1">
      <alignment horizontal="center" vertical="center"/>
      <protection locked="0"/>
    </xf>
    <xf numFmtId="20" fontId="17" fillId="4" borderId="9" xfId="0" applyNumberFormat="1" applyFont="1" applyFill="1" applyBorder="1" applyAlignment="1" applyProtection="1">
      <alignment horizontal="center" vertical="center"/>
      <protection locked="0"/>
    </xf>
    <xf numFmtId="0" fontId="0" fillId="4" borderId="9" xfId="0" applyFill="1" applyBorder="1" applyAlignment="1" applyProtection="1">
      <alignment horizontal="center" vertical="center" wrapText="1"/>
      <protection locked="0"/>
    </xf>
    <xf numFmtId="0" fontId="17" fillId="4" borderId="9" xfId="0" applyFont="1" applyFill="1" applyBorder="1" applyAlignment="1" applyProtection="1">
      <alignment horizontal="center" vertical="center"/>
      <protection locked="0"/>
    </xf>
    <xf numFmtId="20" fontId="17" fillId="4" borderId="3" xfId="0" applyNumberFormat="1" applyFont="1" applyFill="1" applyBorder="1" applyAlignment="1" applyProtection="1">
      <alignment horizontal="center" vertical="center"/>
      <protection locked="0"/>
    </xf>
    <xf numFmtId="0" fontId="0" fillId="4" borderId="3" xfId="0" applyFill="1" applyBorder="1" applyAlignment="1" applyProtection="1">
      <alignment horizontal="center" vertical="center" wrapText="1"/>
      <protection locked="0"/>
    </xf>
    <xf numFmtId="0" fontId="17" fillId="4" borderId="3" xfId="0" applyFont="1" applyFill="1" applyBorder="1" applyAlignment="1" applyProtection="1">
      <alignment horizontal="center" vertical="center"/>
      <protection locked="0"/>
    </xf>
    <xf numFmtId="0" fontId="55" fillId="0" borderId="0" xfId="0" applyFont="1" applyAlignment="1">
      <alignment horizontal="center" vertical="center"/>
      <protection hidden="1"/>
    </xf>
    <xf numFmtId="169" fontId="0" fillId="0" borderId="0" xfId="0" applyNumberFormat="1" applyAlignment="1">
      <alignment horizontal="left" indent="1"/>
      <protection hidden="1"/>
    </xf>
    <xf numFmtId="0" fontId="57" fillId="0" borderId="0" xfId="7" applyFont="1" applyAlignment="1">
      <alignment horizontal="center" vertical="center"/>
    </xf>
    <xf numFmtId="0" fontId="58" fillId="0" borderId="0" xfId="9" applyFont="1" applyAlignment="1">
      <alignment horizontal="center" vertical="center"/>
    </xf>
    <xf numFmtId="0" fontId="46" fillId="20" borderId="0" xfId="2" applyFont="1" applyFill="1" applyBorder="1" applyAlignment="1" applyProtection="1">
      <alignment horizontal="center" vertical="center"/>
    </xf>
    <xf numFmtId="0" fontId="48" fillId="14" borderId="0" xfId="3" applyFont="1" applyFill="1">
      <alignment vertical="center"/>
    </xf>
    <xf numFmtId="0" fontId="28" fillId="21" borderId="2" xfId="2" applyFont="1" applyFill="1" applyBorder="1" applyAlignment="1" applyProtection="1">
      <alignment horizontal="center" vertical="center"/>
      <protection hidden="1"/>
    </xf>
    <xf numFmtId="0" fontId="54" fillId="18" borderId="8" xfId="0" applyFont="1" applyFill="1" applyBorder="1" applyAlignment="1">
      <alignment horizontal="center" vertical="center" wrapText="1"/>
      <protection hidden="1"/>
    </xf>
    <xf numFmtId="0" fontId="54" fillId="18" borderId="16" xfId="0" applyFont="1" applyFill="1" applyBorder="1" applyAlignment="1">
      <alignment horizontal="center" vertical="center" wrapText="1"/>
      <protection hidden="1"/>
    </xf>
    <xf numFmtId="0" fontId="12" fillId="18" borderId="17" xfId="0" applyFont="1" applyFill="1" applyBorder="1" applyAlignment="1">
      <alignment horizontal="left" vertical="center" indent="1"/>
      <protection hidden="1"/>
    </xf>
    <xf numFmtId="0" fontId="12" fillId="18" borderId="18" xfId="0" applyFont="1" applyFill="1" applyBorder="1" applyAlignment="1">
      <alignment horizontal="left" vertical="center" indent="1"/>
      <protection hidden="1"/>
    </xf>
    <xf numFmtId="0" fontId="12" fillId="18" borderId="19" xfId="0" applyFont="1" applyFill="1" applyBorder="1" applyAlignment="1">
      <alignment horizontal="left" vertical="center" indent="1"/>
      <protection hidden="1"/>
    </xf>
    <xf numFmtId="0" fontId="17" fillId="18" borderId="20" xfId="0" applyFont="1" applyFill="1" applyBorder="1" applyAlignment="1">
      <alignment vertical="center"/>
      <protection hidden="1"/>
    </xf>
    <xf numFmtId="0" fontId="17" fillId="18" borderId="21" xfId="0" applyFont="1" applyFill="1" applyBorder="1" applyAlignment="1">
      <alignment vertical="center"/>
      <protection hidden="1"/>
    </xf>
    <xf numFmtId="0" fontId="17" fillId="18" borderId="22" xfId="0" applyFont="1" applyFill="1" applyBorder="1" applyAlignment="1">
      <alignment vertical="center"/>
      <protection hidden="1"/>
    </xf>
    <xf numFmtId="0" fontId="7" fillId="0" borderId="0" xfId="0" applyFont="1" applyAlignment="1">
      <alignment vertical="center"/>
      <protection hidden="1"/>
    </xf>
    <xf numFmtId="167" fontId="8" fillId="0" borderId="0" xfId="0" applyNumberFormat="1" applyFont="1" applyAlignment="1">
      <alignment vertical="center"/>
      <protection hidden="1"/>
    </xf>
    <xf numFmtId="167" fontId="10" fillId="0" borderId="0" xfId="0" applyNumberFormat="1" applyFont="1" applyAlignment="1">
      <alignment vertical="center"/>
      <protection hidden="1"/>
    </xf>
    <xf numFmtId="0" fontId="16" fillId="0" borderId="0" xfId="0" applyFont="1" applyAlignment="1">
      <alignment vertical="center"/>
      <protection hidden="1"/>
    </xf>
    <xf numFmtId="0" fontId="7" fillId="3" borderId="0" xfId="0" applyFont="1" applyFill="1" applyAlignment="1">
      <alignment vertical="center"/>
      <protection hidden="1"/>
    </xf>
    <xf numFmtId="0" fontId="51" fillId="0" borderId="0" xfId="0" applyFont="1" applyAlignment="1">
      <alignment vertical="center"/>
      <protection hidden="1"/>
    </xf>
    <xf numFmtId="0" fontId="11" fillId="0" borderId="0" xfId="0" applyFont="1" applyAlignment="1">
      <alignment horizontal="left" vertical="center" wrapText="1" indent="1"/>
      <protection hidden="1"/>
    </xf>
    <xf numFmtId="0" fontId="11" fillId="0" borderId="0" xfId="0" applyFont="1" applyAlignment="1">
      <alignment horizontal="left" vertical="center" indent="1"/>
      <protection hidden="1"/>
    </xf>
    <xf numFmtId="0" fontId="29" fillId="0" borderId="0" xfId="0" applyFont="1" applyAlignment="1">
      <alignment vertical="center"/>
      <protection hidden="1"/>
    </xf>
    <xf numFmtId="0" fontId="19" fillId="5" borderId="4" xfId="0" applyFont="1" applyFill="1" applyBorder="1" applyAlignment="1">
      <alignment horizontal="center" vertical="center" wrapText="1"/>
      <protection hidden="1"/>
    </xf>
    <xf numFmtId="0" fontId="3" fillId="8" borderId="4" xfId="0" applyFont="1" applyFill="1" applyBorder="1" applyAlignment="1">
      <alignment horizontal="center" vertical="center" wrapText="1"/>
      <protection hidden="1"/>
    </xf>
    <xf numFmtId="0" fontId="0" fillId="9" borderId="4" xfId="0" applyFill="1" applyBorder="1" applyAlignment="1">
      <alignment horizontal="left" vertical="center" indent="1"/>
      <protection hidden="1"/>
    </xf>
    <xf numFmtId="0" fontId="0" fillId="9" borderId="4" xfId="0" applyFill="1" applyBorder="1" applyAlignment="1">
      <alignment horizontal="center" vertical="center"/>
      <protection hidden="1"/>
    </xf>
    <xf numFmtId="0" fontId="0" fillId="0" borderId="0" xfId="0" applyAlignment="1">
      <alignment horizontal="left" vertical="center" indent="1"/>
      <protection hidden="1"/>
    </xf>
    <xf numFmtId="0" fontId="6" fillId="0" borderId="0" xfId="0" applyFont="1" applyAlignment="1">
      <alignment vertical="center"/>
      <protection hidden="1"/>
    </xf>
    <xf numFmtId="0" fontId="9" fillId="0" borderId="0" xfId="0" applyFont="1" applyAlignment="1">
      <alignment horizontal="left" vertical="center" wrapText="1" indent="1"/>
      <protection hidden="1"/>
    </xf>
    <xf numFmtId="165" fontId="13" fillId="0" borderId="0" xfId="0" applyNumberFormat="1" applyFont="1" applyAlignment="1">
      <alignment horizontal="center" vertical="center" wrapText="1"/>
      <protection hidden="1"/>
    </xf>
    <xf numFmtId="0" fontId="15" fillId="0" borderId="0" xfId="0" applyFont="1" applyAlignment="1">
      <alignment vertical="center"/>
      <protection hidden="1"/>
    </xf>
    <xf numFmtId="0" fontId="59" fillId="0" borderId="0" xfId="0" applyFont="1" applyAlignment="1">
      <alignment vertical="center"/>
      <protection hidden="1"/>
    </xf>
    <xf numFmtId="0" fontId="46" fillId="11" borderId="0" xfId="2" applyFont="1" applyFill="1" applyBorder="1" applyAlignment="1" applyProtection="1">
      <alignment horizontal="center" vertical="center"/>
    </xf>
    <xf numFmtId="0" fontId="8" fillId="0" borderId="0" xfId="3">
      <alignment vertical="center"/>
    </xf>
    <xf numFmtId="0" fontId="46" fillId="22" borderId="0" xfId="2" applyFont="1" applyFill="1" applyBorder="1" applyAlignment="1" applyProtection="1">
      <alignment horizontal="center" vertical="center"/>
    </xf>
    <xf numFmtId="0" fontId="61" fillId="0" borderId="0" xfId="11" applyFont="1">
      <alignment vertical="center"/>
    </xf>
    <xf numFmtId="0" fontId="61" fillId="0" borderId="0" xfId="11" applyFont="1" applyAlignment="1">
      <alignment vertical="center" wrapText="1"/>
    </xf>
    <xf numFmtId="0" fontId="61" fillId="23" borderId="0" xfId="14" applyFont="1" applyFill="1" applyAlignment="1">
      <alignment vertical="top" wrapText="1"/>
    </xf>
    <xf numFmtId="0" fontId="61" fillId="9" borderId="0" xfId="14" applyFont="1" applyFill="1" applyAlignment="1">
      <alignment vertical="top" wrapText="1"/>
    </xf>
    <xf numFmtId="0" fontId="61" fillId="24" borderId="0" xfId="14" applyFont="1" applyFill="1" applyAlignment="1">
      <alignment vertical="top" wrapText="1"/>
    </xf>
    <xf numFmtId="0" fontId="61" fillId="25" borderId="0" xfId="14" applyFont="1" applyFill="1" applyAlignment="1">
      <alignment vertical="top" wrapText="1"/>
    </xf>
    <xf numFmtId="0" fontId="62" fillId="26" borderId="0" xfId="11" applyFont="1" applyFill="1">
      <alignment vertical="center"/>
    </xf>
    <xf numFmtId="0" fontId="63" fillId="0" borderId="0" xfId="11" applyFont="1">
      <alignment vertical="center"/>
    </xf>
    <xf numFmtId="0" fontId="64" fillId="0" borderId="0" xfId="11" applyFont="1">
      <alignment vertical="center"/>
    </xf>
    <xf numFmtId="0" fontId="67" fillId="0" borderId="28" xfId="11" applyFont="1" applyBorder="1" applyAlignment="1"/>
    <xf numFmtId="0" fontId="61" fillId="0" borderId="28" xfId="11" applyFont="1" applyBorder="1" applyAlignment="1">
      <alignment horizontal="left"/>
    </xf>
    <xf numFmtId="0" fontId="61" fillId="28" borderId="28" xfId="11" applyFont="1" applyFill="1" applyBorder="1" applyAlignment="1">
      <alignment horizontal="left"/>
    </xf>
    <xf numFmtId="0" fontId="61" fillId="0" borderId="28" xfId="11" applyFont="1" applyBorder="1" applyAlignment="1"/>
    <xf numFmtId="0" fontId="61" fillId="0" borderId="0" xfId="15" applyFont="1" applyFill="1" applyBorder="1" applyAlignment="1" applyProtection="1">
      <alignment vertical="center"/>
    </xf>
    <xf numFmtId="0" fontId="66" fillId="0" borderId="0" xfId="11" applyFont="1" applyAlignment="1">
      <alignment horizontal="left" vertical="top"/>
    </xf>
    <xf numFmtId="0" fontId="67" fillId="0" borderId="0" xfId="11" applyFont="1" applyAlignment="1"/>
    <xf numFmtId="0" fontId="61" fillId="0" borderId="0" xfId="11" applyFont="1" applyAlignment="1"/>
    <xf numFmtId="0" fontId="68" fillId="0" borderId="0" xfId="11" applyFont="1">
      <alignment vertical="center"/>
    </xf>
    <xf numFmtId="1" fontId="61" fillId="0" borderId="0" xfId="11" applyNumberFormat="1" applyFont="1" applyAlignment="1">
      <alignment horizontal="right" vertical="center"/>
    </xf>
    <xf numFmtId="2" fontId="0" fillId="9" borderId="4" xfId="0" applyNumberFormat="1" applyFill="1" applyBorder="1" applyAlignment="1">
      <alignment horizontal="center" vertical="center"/>
      <protection hidden="1"/>
    </xf>
    <xf numFmtId="1" fontId="7" fillId="0" borderId="0" xfId="0" applyNumberFormat="1" applyFont="1" applyAlignment="1">
      <alignment vertical="center"/>
      <protection hidden="1"/>
    </xf>
    <xf numFmtId="0" fontId="69" fillId="9" borderId="31" xfId="9" applyFont="1" applyFill="1" applyBorder="1" applyAlignment="1">
      <alignment horizontal="left" vertical="center" indent="1"/>
    </xf>
    <xf numFmtId="0" fontId="33" fillId="9" borderId="32" xfId="9" applyFont="1" applyFill="1" applyBorder="1">
      <alignment vertical="center"/>
    </xf>
    <xf numFmtId="0" fontId="70" fillId="29" borderId="33" xfId="2" applyFont="1" applyFill="1" applyBorder="1" applyAlignment="1" applyProtection="1">
      <alignment horizontal="center" vertical="center"/>
    </xf>
    <xf numFmtId="0" fontId="47" fillId="9" borderId="34" xfId="9" applyFont="1" applyFill="1" applyBorder="1" applyAlignment="1">
      <alignment horizontal="left" vertical="center" indent="1"/>
    </xf>
    <xf numFmtId="0" fontId="69" fillId="9" borderId="35" xfId="7" applyFont="1" applyFill="1" applyBorder="1" applyAlignment="1">
      <alignment horizontal="center"/>
    </xf>
    <xf numFmtId="0" fontId="32" fillId="9" borderId="35" xfId="9" applyFont="1" applyFill="1" applyBorder="1">
      <alignment vertical="center"/>
    </xf>
    <xf numFmtId="0" fontId="33" fillId="9" borderId="35" xfId="9" applyFont="1" applyFill="1" applyBorder="1">
      <alignment vertical="center"/>
    </xf>
    <xf numFmtId="0" fontId="8" fillId="9" borderId="34" xfId="9" applyFill="1" applyBorder="1">
      <alignment vertical="center"/>
    </xf>
    <xf numFmtId="0" fontId="8" fillId="9" borderId="35" xfId="9" applyFill="1" applyBorder="1">
      <alignment vertical="center"/>
    </xf>
    <xf numFmtId="0" fontId="73" fillId="9" borderId="35" xfId="9" applyFont="1" applyFill="1" applyBorder="1" applyAlignment="1">
      <alignment horizontal="left" vertical="center" indent="2"/>
    </xf>
    <xf numFmtId="0" fontId="73" fillId="9" borderId="38" xfId="9" applyFont="1" applyFill="1" applyBorder="1" applyAlignment="1">
      <alignment horizontal="left" vertical="center" indent="2"/>
    </xf>
    <xf numFmtId="0" fontId="69" fillId="9" borderId="0" xfId="9" applyFont="1" applyFill="1" applyAlignment="1">
      <alignment horizontal="left" vertical="center" indent="1"/>
    </xf>
    <xf numFmtId="0" fontId="73" fillId="9" borderId="0" xfId="9" applyFont="1" applyFill="1" applyAlignment="1">
      <alignment horizontal="left" vertical="center" indent="2"/>
    </xf>
    <xf numFmtId="0" fontId="56" fillId="9" borderId="31" xfId="9" applyFont="1" applyFill="1" applyBorder="1" applyAlignment="1">
      <alignment horizontal="left" vertical="center" indent="1"/>
    </xf>
    <xf numFmtId="0" fontId="76" fillId="9" borderId="32" xfId="9" applyFont="1" applyFill="1" applyBorder="1">
      <alignment vertical="center"/>
    </xf>
    <xf numFmtId="0" fontId="70" fillId="30" borderId="33" xfId="2" applyFont="1" applyFill="1" applyBorder="1" applyAlignment="1" applyProtection="1">
      <alignment horizontal="center" vertical="center"/>
    </xf>
    <xf numFmtId="0" fontId="77" fillId="9" borderId="35" xfId="9" applyFont="1" applyFill="1" applyBorder="1" applyAlignment="1">
      <alignment horizontal="left" vertical="center" indent="2"/>
    </xf>
    <xf numFmtId="0" fontId="77" fillId="9" borderId="38" xfId="9" applyFont="1" applyFill="1" applyBorder="1" applyAlignment="1">
      <alignment horizontal="left" vertical="center" indent="2"/>
    </xf>
    <xf numFmtId="0" fontId="56" fillId="9" borderId="0" xfId="9" applyFont="1" applyFill="1" applyAlignment="1">
      <alignment horizontal="left" vertical="center" indent="1"/>
    </xf>
    <xf numFmtId="0" fontId="76" fillId="9" borderId="0" xfId="9" applyFont="1" applyFill="1">
      <alignment vertical="center"/>
    </xf>
    <xf numFmtId="0" fontId="77" fillId="9" borderId="0" xfId="9" applyFont="1" applyFill="1" applyAlignment="1">
      <alignment horizontal="left" vertical="center" indent="2"/>
    </xf>
    <xf numFmtId="170" fontId="39" fillId="0" borderId="0" xfId="10" applyNumberFormat="1" applyFont="1" applyAlignment="1">
      <alignment horizontal="right" indent="1"/>
    </xf>
    <xf numFmtId="0" fontId="40" fillId="12" borderId="0" xfId="11" applyFont="1" applyFill="1" applyAlignment="1">
      <alignment horizontal="center" vertical="center" wrapText="1"/>
    </xf>
    <xf numFmtId="0" fontId="40" fillId="12" borderId="0" xfId="11" applyFont="1" applyFill="1" applyAlignment="1">
      <alignment horizontal="center" vertical="center"/>
    </xf>
    <xf numFmtId="0" fontId="69" fillId="9" borderId="34" xfId="2" applyFont="1" applyFill="1" applyBorder="1" applyAlignment="1" applyProtection="1">
      <alignment horizontal="left" vertical="center" wrapText="1" indent="1"/>
    </xf>
    <xf numFmtId="0" fontId="69" fillId="9" borderId="0" xfId="2" applyFont="1" applyFill="1" applyBorder="1" applyAlignment="1" applyProtection="1">
      <alignment horizontal="left" vertical="center" wrapText="1" indent="1"/>
    </xf>
    <xf numFmtId="0" fontId="69" fillId="9" borderId="36" xfId="2" applyFont="1" applyFill="1" applyBorder="1" applyAlignment="1" applyProtection="1">
      <alignment horizontal="left" vertical="center" wrapText="1" indent="1"/>
    </xf>
    <xf numFmtId="0" fontId="69" fillId="9" borderId="37" xfId="2" applyFont="1" applyFill="1" applyBorder="1" applyAlignment="1" applyProtection="1">
      <alignment horizontal="left" vertical="center" wrapText="1" indent="1"/>
    </xf>
    <xf numFmtId="0" fontId="30" fillId="10" borderId="0" xfId="0" applyFont="1" applyFill="1" applyAlignment="1">
      <alignment horizontal="center" vertical="center"/>
      <protection hidden="1"/>
    </xf>
    <xf numFmtId="0" fontId="51" fillId="0" borderId="0" xfId="2" applyFont="1" applyFill="1" applyBorder="1" applyAlignment="1" applyProtection="1">
      <alignment horizontal="left" vertical="center" wrapText="1"/>
      <protection hidden="1"/>
    </xf>
    <xf numFmtId="0" fontId="11" fillId="0" borderId="0" xfId="0" applyFont="1" applyAlignment="1">
      <alignment horizontal="left" vertical="center" wrapText="1" indent="1"/>
      <protection hidden="1"/>
    </xf>
    <xf numFmtId="0" fontId="19" fillId="5" borderId="4" xfId="0" applyFont="1" applyFill="1" applyBorder="1" applyAlignment="1">
      <alignment horizontal="center" vertical="center" wrapText="1"/>
      <protection hidden="1"/>
    </xf>
    <xf numFmtId="0" fontId="0" fillId="0" borderId="0" xfId="0" applyAlignment="1">
      <alignment horizontal="left" vertical="center" wrapText="1" indent="1"/>
      <protection hidden="1"/>
    </xf>
    <xf numFmtId="0" fontId="17" fillId="0" borderId="23"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53" fillId="17" borderId="12" xfId="0" applyFont="1" applyFill="1" applyBorder="1" applyAlignment="1">
      <alignment horizontal="center" vertical="center" wrapText="1"/>
      <protection hidden="1"/>
    </xf>
    <xf numFmtId="0" fontId="53" fillId="17" borderId="13" xfId="0" applyFont="1" applyFill="1" applyBorder="1" applyAlignment="1">
      <alignment horizontal="center" vertical="center" wrapText="1"/>
      <protection hidden="1"/>
    </xf>
    <xf numFmtId="0" fontId="53" fillId="17" borderId="14" xfId="0" applyFont="1" applyFill="1" applyBorder="1" applyAlignment="1">
      <alignment horizontal="center" vertical="center" wrapText="1"/>
      <protection hidden="1"/>
    </xf>
    <xf numFmtId="168" fontId="12" fillId="17" borderId="23" xfId="0" applyNumberFormat="1" applyFont="1" applyFill="1" applyBorder="1" applyAlignment="1">
      <alignment horizontal="center" vertical="center"/>
      <protection hidden="1"/>
    </xf>
    <xf numFmtId="168" fontId="12" fillId="17" borderId="5" xfId="0" applyNumberFormat="1" applyFont="1" applyFill="1" applyBorder="1" applyAlignment="1">
      <alignment horizontal="center" vertical="center"/>
      <protection hidden="1"/>
    </xf>
    <xf numFmtId="168" fontId="12" fillId="17" borderId="6" xfId="0" applyNumberFormat="1" applyFont="1" applyFill="1" applyBorder="1" applyAlignment="1">
      <alignment horizontal="center" vertical="center"/>
      <protection hidden="1"/>
    </xf>
    <xf numFmtId="0" fontId="12" fillId="17" borderId="19" xfId="0" applyFont="1" applyFill="1" applyBorder="1" applyAlignment="1">
      <alignment horizontal="left" vertical="center" indent="1"/>
      <protection hidden="1"/>
    </xf>
    <xf numFmtId="0" fontId="12" fillId="17" borderId="22" xfId="0" applyFont="1" applyFill="1" applyBorder="1" applyAlignment="1">
      <alignment horizontal="left" vertical="center" indent="1"/>
      <protection hidden="1"/>
    </xf>
    <xf numFmtId="0" fontId="17" fillId="4" borderId="23" xfId="0" applyFont="1" applyFill="1" applyBorder="1" applyAlignment="1" applyProtection="1">
      <alignment horizontal="center" vertical="center"/>
      <protection locked="0"/>
    </xf>
    <xf numFmtId="0" fontId="17" fillId="4" borderId="5" xfId="0" applyFont="1" applyFill="1" applyBorder="1" applyAlignment="1" applyProtection="1">
      <alignment horizontal="center" vertical="center"/>
      <protection locked="0"/>
    </xf>
    <xf numFmtId="0" fontId="17" fillId="4" borderId="6" xfId="0" applyFont="1" applyFill="1" applyBorder="1" applyAlignment="1" applyProtection="1">
      <alignment horizontal="center" vertical="center"/>
      <protection locked="0"/>
    </xf>
    <xf numFmtId="0" fontId="53" fillId="17" borderId="10" xfId="0" applyFont="1" applyFill="1" applyBorder="1" applyAlignment="1">
      <alignment horizontal="center" vertical="center" wrapText="1"/>
      <protection hidden="1"/>
    </xf>
    <xf numFmtId="0" fontId="53" fillId="17" borderId="15" xfId="0" applyFont="1" applyFill="1" applyBorder="1" applyAlignment="1">
      <alignment horizontal="center" vertical="center" wrapText="1"/>
      <protection hidden="1"/>
    </xf>
    <xf numFmtId="0" fontId="53" fillId="17" borderId="11" xfId="0" applyFont="1" applyFill="1" applyBorder="1" applyAlignment="1">
      <alignment horizontal="center" vertical="center" wrapText="1"/>
      <protection hidden="1"/>
    </xf>
    <xf numFmtId="0" fontId="53" fillId="17" borderId="8" xfId="0" applyFont="1" applyFill="1" applyBorder="1" applyAlignment="1">
      <alignment horizontal="center" vertical="center" wrapText="1"/>
      <protection hidden="1"/>
    </xf>
    <xf numFmtId="171" fontId="39" fillId="0" borderId="0" xfId="10" applyNumberFormat="1" applyFont="1" applyAlignment="1">
      <alignment horizontal="right" indent="1"/>
    </xf>
    <xf numFmtId="170" fontId="56" fillId="0" borderId="0" xfId="16" applyNumberFormat="1" applyFont="1" applyAlignment="1">
      <alignment horizontal="left"/>
    </xf>
    <xf numFmtId="0" fontId="40" fillId="19" borderId="0" xfId="11" applyFont="1" applyFill="1" applyAlignment="1">
      <alignment horizontal="center" vertical="center" wrapText="1"/>
    </xf>
    <xf numFmtId="0" fontId="40" fillId="19" borderId="0" xfId="11" applyFont="1" applyFill="1" applyAlignment="1">
      <alignment horizontal="center" vertical="center"/>
    </xf>
    <xf numFmtId="0" fontId="56" fillId="9" borderId="34" xfId="2" applyFont="1" applyFill="1" applyBorder="1" applyAlignment="1" applyProtection="1">
      <alignment horizontal="left" vertical="center" wrapText="1" indent="1"/>
    </xf>
    <xf numFmtId="0" fontId="56" fillId="9" borderId="0" xfId="2" applyFont="1" applyFill="1" applyBorder="1" applyAlignment="1" applyProtection="1">
      <alignment horizontal="left" vertical="center" wrapText="1" indent="1"/>
    </xf>
    <xf numFmtId="0" fontId="56" fillId="9" borderId="36" xfId="2" applyFont="1" applyFill="1" applyBorder="1" applyAlignment="1" applyProtection="1">
      <alignment horizontal="left" vertical="center" wrapText="1" indent="1"/>
    </xf>
    <xf numFmtId="0" fontId="56" fillId="9" borderId="37" xfId="2" applyFont="1" applyFill="1" applyBorder="1" applyAlignment="1" applyProtection="1">
      <alignment horizontal="left" vertical="center" wrapText="1" indent="1"/>
    </xf>
    <xf numFmtId="0" fontId="30" fillId="19" borderId="0" xfId="0" applyFont="1" applyFill="1" applyAlignment="1">
      <alignment horizontal="center" vertical="center"/>
      <protection hidden="1"/>
    </xf>
    <xf numFmtId="0" fontId="53" fillId="15" borderId="10" xfId="0" applyFont="1" applyFill="1" applyBorder="1" applyAlignment="1">
      <alignment horizontal="center" vertical="center" wrapText="1"/>
      <protection hidden="1"/>
    </xf>
    <xf numFmtId="0" fontId="53" fillId="15" borderId="15" xfId="0" applyFont="1" applyFill="1" applyBorder="1" applyAlignment="1">
      <alignment horizontal="center" vertical="center" wrapText="1"/>
      <protection hidden="1"/>
    </xf>
    <xf numFmtId="0" fontId="53" fillId="15" borderId="11" xfId="0" applyFont="1" applyFill="1" applyBorder="1" applyAlignment="1">
      <alignment horizontal="center" vertical="center" wrapText="1"/>
      <protection hidden="1"/>
    </xf>
    <xf numFmtId="0" fontId="53" fillId="15" borderId="8" xfId="0" applyFont="1" applyFill="1" applyBorder="1" applyAlignment="1">
      <alignment horizontal="center" vertical="center" wrapText="1"/>
      <protection hidden="1"/>
    </xf>
    <xf numFmtId="0" fontId="53" fillId="15" borderId="12" xfId="0" applyFont="1" applyFill="1" applyBorder="1" applyAlignment="1">
      <alignment horizontal="center" vertical="center" wrapText="1"/>
      <protection hidden="1"/>
    </xf>
    <xf numFmtId="0" fontId="53" fillId="15" borderId="13" xfId="0" applyFont="1" applyFill="1" applyBorder="1" applyAlignment="1">
      <alignment horizontal="center" vertical="center" wrapText="1"/>
      <protection hidden="1"/>
    </xf>
    <xf numFmtId="0" fontId="53" fillId="15" borderId="14" xfId="0" applyFont="1" applyFill="1" applyBorder="1" applyAlignment="1">
      <alignment horizontal="center" vertical="center" wrapText="1"/>
      <protection hidden="1"/>
    </xf>
    <xf numFmtId="0" fontId="17" fillId="0" borderId="7" xfId="0" applyFont="1" applyBorder="1" applyAlignment="1" applyProtection="1">
      <alignment horizontal="center" vertical="center"/>
      <protection locked="0"/>
    </xf>
    <xf numFmtId="0" fontId="17" fillId="4" borderId="7" xfId="0" applyFont="1" applyFill="1" applyBorder="1" applyAlignment="1" applyProtection="1">
      <alignment horizontal="center" vertical="center"/>
      <protection locked="0"/>
    </xf>
    <xf numFmtId="0" fontId="12" fillId="16" borderId="7" xfId="0" applyFont="1" applyFill="1" applyBorder="1" applyAlignment="1">
      <alignment horizontal="left" vertical="center" indent="1"/>
      <protection hidden="1"/>
    </xf>
    <xf numFmtId="0" fontId="12" fillId="16" borderId="5" xfId="0" applyFont="1" applyFill="1" applyBorder="1" applyAlignment="1">
      <alignment horizontal="left" vertical="center" indent="1"/>
      <protection hidden="1"/>
    </xf>
    <xf numFmtId="168" fontId="12" fillId="16" borderId="7" xfId="0" applyNumberFormat="1" applyFont="1" applyFill="1" applyBorder="1" applyAlignment="1">
      <alignment horizontal="center" vertical="center"/>
      <protection hidden="1"/>
    </xf>
    <xf numFmtId="168" fontId="12" fillId="16" borderId="5" xfId="0" applyNumberFormat="1" applyFont="1" applyFill="1" applyBorder="1" applyAlignment="1">
      <alignment horizontal="center" vertical="center"/>
      <protection hidden="1"/>
    </xf>
    <xf numFmtId="168" fontId="12" fillId="16" borderId="6" xfId="0" applyNumberFormat="1" applyFont="1" applyFill="1" applyBorder="1" applyAlignment="1">
      <alignment horizontal="center" vertical="center"/>
      <protection hidden="1"/>
    </xf>
    <xf numFmtId="171" fontId="56" fillId="0" borderId="0" xfId="17" applyNumberFormat="1" applyFont="1" applyAlignment="1">
      <alignment horizontal="left"/>
    </xf>
    <xf numFmtId="0" fontId="65" fillId="27" borderId="24" xfId="11" applyFont="1" applyFill="1" applyBorder="1" applyAlignment="1">
      <alignment horizontal="center"/>
    </xf>
    <xf numFmtId="0" fontId="65" fillId="27" borderId="25" xfId="11" applyFont="1" applyFill="1" applyBorder="1" applyAlignment="1">
      <alignment horizontal="center"/>
    </xf>
    <xf numFmtId="0" fontId="65" fillId="27" borderId="26" xfId="11" applyFont="1" applyFill="1" applyBorder="1" applyAlignment="1">
      <alignment horizontal="center"/>
    </xf>
    <xf numFmtId="0" fontId="61" fillId="0" borderId="0" xfId="11" applyFont="1" applyAlignment="1">
      <alignment horizontal="left" vertical="center" wrapText="1"/>
    </xf>
    <xf numFmtId="0" fontId="61" fillId="23" borderId="0" xfId="11" applyFont="1" applyFill="1" applyAlignment="1">
      <alignment horizontal="left" vertical="center" wrapText="1" indent="1"/>
    </xf>
    <xf numFmtId="0" fontId="61" fillId="9" borderId="0" xfId="15" applyFont="1" applyFill="1" applyBorder="1" applyAlignment="1" applyProtection="1">
      <alignment horizontal="left" vertical="center" wrapText="1" indent="1"/>
    </xf>
    <xf numFmtId="0" fontId="61" fillId="9" borderId="0" xfId="11" applyFont="1" applyFill="1" applyAlignment="1">
      <alignment horizontal="left" vertical="center" wrapText="1" indent="1"/>
    </xf>
    <xf numFmtId="0" fontId="61" fillId="24" borderId="0" xfId="15" applyFont="1" applyFill="1" applyBorder="1" applyAlignment="1" applyProtection="1">
      <alignment horizontal="left" vertical="center" wrapText="1" indent="1"/>
    </xf>
    <xf numFmtId="0" fontId="61" fillId="25" borderId="0" xfId="11" applyFont="1" applyFill="1" applyAlignment="1">
      <alignment horizontal="left" vertical="center" wrapText="1" indent="1"/>
    </xf>
    <xf numFmtId="0" fontId="66" fillId="0" borderId="27" xfId="11" applyFont="1" applyBorder="1" applyAlignment="1">
      <alignment horizontal="left" vertical="top"/>
    </xf>
    <xf numFmtId="0" fontId="66" fillId="0" borderId="29" xfId="11" applyFont="1" applyBorder="1" applyAlignment="1">
      <alignment horizontal="left" vertical="top"/>
    </xf>
    <xf numFmtId="0" fontId="66" fillId="0" borderId="30" xfId="11" applyFont="1" applyBorder="1" applyAlignment="1">
      <alignment horizontal="left" vertical="top"/>
    </xf>
    <xf numFmtId="0" fontId="65" fillId="28" borderId="24" xfId="11" applyFont="1" applyFill="1" applyBorder="1" applyAlignment="1">
      <alignment horizontal="center"/>
    </xf>
    <xf numFmtId="0" fontId="65" fillId="28" borderId="25" xfId="11" applyFont="1" applyFill="1" applyBorder="1" applyAlignment="1">
      <alignment horizontal="center"/>
    </xf>
    <xf numFmtId="0" fontId="65" fillId="28" borderId="26" xfId="11" applyFont="1" applyFill="1" applyBorder="1" applyAlignment="1">
      <alignment horizontal="center"/>
    </xf>
  </cellXfs>
  <cellStyles count="18">
    <cellStyle name="Comma" xfId="8" builtinId="3"/>
    <cellStyle name="Euro" xfId="1" xr:uid="{00000000-0005-0000-0000-000000000000}"/>
    <cellStyle name="Hyperlink" xfId="2" builtinId="8"/>
    <cellStyle name="Hyperlink 2" xfId="5" xr:uid="{00000000-0005-0000-0000-000002000000}"/>
    <cellStyle name="Hyperlink 2 2 2" xfId="15" xr:uid="{7DF2A2A2-73D6-4669-88EB-E79AD8D622C8}"/>
    <cellStyle name="Normal" xfId="0" builtinId="0"/>
    <cellStyle name="Normal 2 2" xfId="3" xr:uid="{00000000-0005-0000-0000-000004000000}"/>
    <cellStyle name="Normal 2 2 2 3" xfId="9" xr:uid="{EC4F7EB6-8096-4496-AD17-54033A82D131}"/>
    <cellStyle name="Normal 2 3" xfId="7" xr:uid="{00000000-0005-0000-0000-000005000000}"/>
    <cellStyle name="Normal 3 2 2" xfId="11" xr:uid="{C6AA73E6-B93E-4B8C-9947-6F0A34C6AC3F}"/>
    <cellStyle name="Normal 3 5" xfId="14" xr:uid="{29C19D76-8E9A-48B8-957C-9DBCCD410E03}"/>
    <cellStyle name="Normal 4" xfId="4" xr:uid="{00000000-0005-0000-0000-000006000000}"/>
    <cellStyle name="Normal 5" xfId="6" xr:uid="{00000000-0005-0000-0000-000007000000}"/>
    <cellStyle name="Normal 5 3" xfId="10" xr:uid="{E53C2C3D-95D2-4096-A7B5-DB2F8195A990}"/>
    <cellStyle name="Normal 5 3 2 2" xfId="13" xr:uid="{C1305B7E-E34A-44F8-B472-CFDF2BF39AF8}"/>
    <cellStyle name="Normal 5 3 2 2 2" xfId="17" xr:uid="{C0DE2868-FA64-4641-886F-B6C718AD132B}"/>
    <cellStyle name="Normal 5 3 3" xfId="12" xr:uid="{857A0575-140E-41D9-B053-775BAC914FF1}"/>
    <cellStyle name="Normal 5 3 3 2" xfId="16" xr:uid="{5BADE3C4-F6A0-4470-8E22-F3B35A2C8222}"/>
  </cellStyles>
  <dxfs count="12">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91918C"/>
      <rgbColor rgb="00E6E6E6"/>
      <rgbColor rgb="00FFFFFF"/>
      <rgbColor rgb="00FFFFFF"/>
      <rgbColor rgb="00FFFFFF"/>
      <rgbColor rgb="00EB0505"/>
      <rgbColor rgb="00DBDDC9"/>
      <rgbColor rgb="005F5F5A"/>
      <rgbColor rgb="00FFFFFF"/>
      <rgbColor rgb="00FFFFFF"/>
      <rgbColor rgb="0091918C"/>
      <rgbColor rgb="00F8F8F8"/>
      <rgbColor rgb="006E3332"/>
      <rgbColor rgb="00003958"/>
      <rgbColor rgb="00CDCDCD"/>
      <rgbColor rgb="0056E224"/>
      <rgbColor rgb="009D1948"/>
      <rgbColor rgb="004E7AC8"/>
      <rgbColor rgb="00D890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ECE7BE"/>
      <rgbColor rgb="00C61E1E"/>
      <rgbColor rgb="00FFFFFF"/>
      <rgbColor rgb="00E6E22C"/>
      <rgbColor rgb="00B41919"/>
      <rgbColor rgb="00464646"/>
      <rgbColor rgb="00FFFFFF"/>
      <rgbColor rgb="00FFFFFF"/>
      <rgbColor rgb="004E7AC8"/>
      <rgbColor rgb="00CB1533"/>
      <rgbColor rgb="00E6E6E6"/>
      <rgbColor rgb="00B0AC99"/>
      <rgbColor rgb="00FBCCC3"/>
      <rgbColor rgb="00EAEAEA"/>
      <rgbColor rgb="000095E8"/>
      <rgbColor rgb="00E5F7D9"/>
      <rgbColor rgb="00FFFFFF"/>
      <rgbColor rgb="00F4F9FA"/>
      <rgbColor rgb="00808080"/>
      <rgbColor rgb="00EB0505"/>
      <rgbColor rgb="00FFFFFF"/>
      <rgbColor rgb="00C0C0C0"/>
      <rgbColor rgb="005F2355"/>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98F6C8B7-4D46-4EF7-97DB-BDC8FC50DA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B33B08D7-CC06-45C4-92F8-84C0F03E76D6}"/>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 Sinds 01.01.2014 wordt er geen opsplitsing meer gemaakt tussen overnachting, ontbijt en avondmaal.</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Voor elke dag dat u binnen België minstens zes uur 'op de baan' bent, kunt u een forfaitaire onkostenvergoeding opnemen. Met deze tool kunt u gemakkelijk uw totale onkostenvergoeding berekenen én bovendien afdrukken als handige onkostennota.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67D1E44F-B3F8-43D2-831B-25F5E7AAA304}"/>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CF6E9C37-ABAA-453C-8A2B-E74B500FC4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22C38704-BACC-46DF-ABE3-2509167B979E}"/>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également appelées « frais propres à la société », sont, en principe, fiscalement déductibles pour votre société tout en n'étant pas imposables dans votre chef. De plus, s'il s'agit d'une indemnité forfaitaire, vous ne devez pas prouver que le montant versé correspond aux dépenses réellement exposées. Depuis le 01.01.2014, on ne fait plus de distinction entre frais de repas du soir, de nuitée et de petit déjeuner.</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Par jour où vous êtes « en route » en Belgique durant au moins six heures pour les besoins de votre société, celle-ci peut vous verser une indemnité forfaitaire de frais. Ce module vous permet de calculer aisément votre indemnité de frais totale et de l'imprimer pour la transformer en une note de frais pratique que vous pouvez ajouter à la comptabilité de votre société.</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A6A2BFB5-1F45-4DD7-9634-0C7541AD008A}"/>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C391AF48-6D26-4353-AF3F-E8052CD916C9}"/>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 Sinds 01.01.2014 wordt er geen opsplitsing meer gemaakt tussen overnachting, ontbijt en avondmaal.</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Voor elke dag dat u binnen België minstens zes uur 'op de baan' bent, kunt u een forfaitaire onkostenvergoeding opnemen. Met deze tool kunt u gemakkelijk uw totale onkostenvergoeding berekenen én bovendien afdrukken als handige onkostennota.	</a:t>
          </a: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5" name="Group 4">
          <a:extLst>
            <a:ext uri="{FF2B5EF4-FFF2-40B4-BE49-F238E27FC236}">
              <a16:creationId xmlns:a16="http://schemas.microsoft.com/office/drawing/2014/main" id="{398B87B4-822C-4BEE-B27F-4D5F13A4C0E3}"/>
            </a:ext>
          </a:extLst>
        </xdr:cNvPr>
        <xdr:cNvGrpSpPr/>
      </xdr:nvGrpSpPr>
      <xdr:grpSpPr>
        <a:xfrm>
          <a:off x="381000" y="228600"/>
          <a:ext cx="7200900" cy="1630457"/>
          <a:chOff x="381000" y="247650"/>
          <a:chExt cx="7200900" cy="1497107"/>
        </a:xfrm>
      </xdr:grpSpPr>
      <xdr:pic>
        <xdr:nvPicPr>
          <xdr:cNvPr id="6" name="Picture 31">
            <a:extLst>
              <a:ext uri="{FF2B5EF4-FFF2-40B4-BE49-F238E27FC236}">
                <a16:creationId xmlns:a16="http://schemas.microsoft.com/office/drawing/2014/main" id="{5C08C70A-A440-D6B4-2276-96EB8E6A33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EA2D692A-ABC4-1C8D-0A43-62198BB7BC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963BC3B3-4AD7-4DA6-A56F-CC1BEF01DB82}"/>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B04CA049-1826-42B8-BC6A-BFD388EF7706}"/>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également appelées « frais propres à la société », sont, en principe, fiscalement déductibles pour votre société tout en n'étant pas imposables dans votre chef. De plus, s'il s'agit d'une indemnité forfaitaire, vous ne devez pas prouver que le montant versé correspond aux dépenses réellement exposées. Depuis le 01.01.2014, on ne fait plus de distinction entre frais de repas du soir, de nuitée et de petit déjeuner.</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100" baseline="0">
              <a:latin typeface="Tahoma" panose="020B0604030504040204" pitchFamily="34" charset="0"/>
              <a:ea typeface="Tahoma" panose="020B0604030504040204" pitchFamily="34" charset="0"/>
              <a:cs typeface="Tahoma" panose="020B0604030504040204" pitchFamily="34" charset="0"/>
            </a:rPr>
            <a:t>Par jour où vous êtes « en route » en Belgique durant au moins six heures pour les besoins de votre société, celle-ci peut vous verser une indemnité forfaitaire de frais. Ce module vous permet de calculer aisément votre indemnité de frais totale et de l'imprimer pour la transformer en une note de frais pratique que vous pouvez ajouter à la comptabilité de votre société.</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5" name="Group 4">
          <a:extLst>
            <a:ext uri="{FF2B5EF4-FFF2-40B4-BE49-F238E27FC236}">
              <a16:creationId xmlns:a16="http://schemas.microsoft.com/office/drawing/2014/main" id="{79387B7A-D294-4AF8-843D-87E9776C7FA7}"/>
            </a:ext>
          </a:extLst>
        </xdr:cNvPr>
        <xdr:cNvGrpSpPr/>
      </xdr:nvGrpSpPr>
      <xdr:grpSpPr>
        <a:xfrm>
          <a:off x="381001" y="437485"/>
          <a:ext cx="7200899" cy="1422548"/>
          <a:chOff x="381001" y="324501"/>
          <a:chExt cx="7200899" cy="1422548"/>
        </a:xfrm>
      </xdr:grpSpPr>
      <xdr:pic>
        <xdr:nvPicPr>
          <xdr:cNvPr id="6" name="Picture 5">
            <a:extLst>
              <a:ext uri="{FF2B5EF4-FFF2-40B4-BE49-F238E27FC236}">
                <a16:creationId xmlns:a16="http://schemas.microsoft.com/office/drawing/2014/main" id="{DCE947CA-E9F2-396B-AA3D-0E6F793BF5C9}"/>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7" name="Picture 6">
            <a:extLst>
              <a:ext uri="{FF2B5EF4-FFF2-40B4-BE49-F238E27FC236}">
                <a16:creationId xmlns:a16="http://schemas.microsoft.com/office/drawing/2014/main" id="{AE907082-00A6-C3D4-633B-4D479A18BA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18182712-9573-4D09-B978-23C0CF055D29}"/>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72" TargetMode="External"/><Relationship Id="rId1" Type="http://schemas.openxmlformats.org/officeDocument/2006/relationships/hyperlink" Target="https://download.lefebvre-sarrut.be/dms?id_=fa769b31-d0e2-42bf-aa0f-a3aad0df911c"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bin"/><Relationship Id="rId1" Type="http://schemas.openxmlformats.org/officeDocument/2006/relationships/hyperlink" Target="mailto:info@tax-iq.be?subject=Question/remarque%20concernant%20outil%20473246"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fo@tax-iq.be?subject=Question/remarque%20concernant%20outil%20422558" TargetMode="External"/><Relationship Id="rId1" Type="http://schemas.openxmlformats.org/officeDocument/2006/relationships/hyperlink" Target="https://download.lefebvre-sarrut.be/dms?id_=42833f24-ee96-4377-84a2-572170be58a6"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mailto:info@tax-iq.be?subject=Vraag/opmerking%20over%20Tool%20473247"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707D-CD91-4320-8886-BDEC6B1F3DD8}">
  <sheetPr codeName="Sheet1">
    <tabColor theme="4" tint="0.79998168889431442"/>
    <pageSetUpPr autoPageBreaks="0" fitToPage="1"/>
  </sheetPr>
  <dimension ref="A1:JK222"/>
  <sheetViews>
    <sheetView showGridLines="0" showRowColHeaders="0" workbookViewId="0"/>
  </sheetViews>
  <sheetFormatPr defaultColWidth="5.7109375" defaultRowHeight="20.100000000000001" customHeight="1"/>
  <cols>
    <col min="1" max="1" width="5.7109375" style="8" customWidth="1"/>
    <col min="2" max="2" width="22.85546875" style="8" customWidth="1"/>
    <col min="3" max="3" width="18.5703125" style="8" customWidth="1"/>
    <col min="4" max="4" width="22.85546875" style="8" customWidth="1"/>
    <col min="5" max="5" width="18.5703125" style="8" customWidth="1"/>
    <col min="6" max="6" width="25.7109375" style="8" customWidth="1"/>
    <col min="7" max="9" width="5.7109375" style="8" customWidth="1"/>
    <col min="10" max="10" width="8.42578125" style="8" customWidth="1"/>
    <col min="11" max="16384" width="5.71093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48.75" customHeight="1">
      <c r="A2" s="5"/>
      <c r="B2" s="7"/>
      <c r="C2" s="7"/>
      <c r="D2" s="127">
        <v>45726</v>
      </c>
      <c r="E2" s="127"/>
      <c r="F2" s="127"/>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28" t="s">
        <v>16</v>
      </c>
      <c r="C4" s="129"/>
      <c r="D4" s="129"/>
      <c r="E4" s="129"/>
      <c r="F4" s="129"/>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F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11"/>
      <c r="C17" s="7"/>
      <c r="D17" s="7"/>
      <c r="E17" s="7"/>
      <c r="F17" s="7"/>
      <c r="G17" s="5"/>
      <c r="H17" s="5"/>
      <c r="I17" s="5"/>
      <c r="J17" s="5"/>
      <c r="K17" s="5"/>
      <c r="L17" s="5"/>
      <c r="M17" s="5"/>
      <c r="N17" s="5"/>
      <c r="O17" s="5"/>
      <c r="P17" s="5"/>
      <c r="Q17" s="5"/>
      <c r="R17" s="5"/>
      <c r="S17" s="5"/>
      <c r="T17" s="5"/>
      <c r="U17" s="5"/>
      <c r="V17" s="5"/>
      <c r="W17" s="5"/>
      <c r="X17" s="5"/>
      <c r="Y17" s="5"/>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row>
    <row r="18" spans="1:271" ht="20.100000000000001" customHeight="1">
      <c r="A18" s="5"/>
      <c r="B18" s="12" t="s">
        <v>19</v>
      </c>
      <c r="C18" s="13"/>
      <c r="D18" s="14" t="s">
        <v>18</v>
      </c>
      <c r="E18" s="15"/>
      <c r="F18" s="12" t="s">
        <v>20</v>
      </c>
      <c r="G18" s="5"/>
      <c r="H18" s="5"/>
      <c r="I18" s="5"/>
      <c r="J18" s="5"/>
      <c r="K18" s="5"/>
      <c r="L18" s="5"/>
      <c r="M18" s="5"/>
      <c r="N18" s="5"/>
      <c r="O18" s="5"/>
      <c r="P18" s="5"/>
      <c r="Q18" s="5"/>
      <c r="R18" s="5"/>
      <c r="S18" s="5"/>
      <c r="T18" s="5"/>
      <c r="U18" s="5"/>
      <c r="V18" s="5"/>
      <c r="W18" s="5"/>
      <c r="X18" s="5"/>
      <c r="Y18" s="5"/>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row>
    <row r="19" spans="1:271" ht="20.100000000000001" customHeight="1">
      <c r="A19" s="5"/>
      <c r="B19" s="16" t="s">
        <v>28</v>
      </c>
      <c r="C19" s="17"/>
      <c r="D19" s="18" t="s">
        <v>17</v>
      </c>
      <c r="E19" s="17"/>
      <c r="F19" s="18" t="s">
        <v>17</v>
      </c>
      <c r="G19" s="5"/>
      <c r="H19" s="5"/>
      <c r="I19" s="5"/>
      <c r="J19" s="5"/>
      <c r="K19" s="5"/>
      <c r="L19" s="5"/>
      <c r="M19" s="5"/>
      <c r="N19" s="5"/>
      <c r="O19" s="5"/>
      <c r="P19" s="5"/>
      <c r="Q19" s="5"/>
      <c r="R19" s="5"/>
      <c r="S19" s="5"/>
      <c r="T19" s="5"/>
      <c r="U19" s="5"/>
      <c r="V19" s="5"/>
      <c r="W19" s="5"/>
      <c r="X19" s="5"/>
      <c r="Y19" s="5"/>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row>
    <row r="20" spans="1:271" ht="20.100000000000001" customHeight="1" thickBot="1">
      <c r="A20" s="5"/>
      <c r="C20" s="7"/>
      <c r="D20" s="7"/>
      <c r="E20" s="7"/>
      <c r="F20" s="7"/>
      <c r="G20" s="5"/>
      <c r="H20" s="5"/>
      <c r="I20" s="5"/>
      <c r="J20" s="5"/>
      <c r="K20" s="5"/>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06" t="s">
        <v>130</v>
      </c>
      <c r="C21" s="107"/>
      <c r="D21" s="107"/>
      <c r="E21" s="107"/>
      <c r="F21" s="108" t="s">
        <v>131</v>
      </c>
    </row>
    <row r="22" spans="1:271" ht="12" customHeight="1" thickTop="1">
      <c r="B22" s="109"/>
      <c r="C22" s="22"/>
      <c r="D22" s="22"/>
      <c r="E22" s="22"/>
      <c r="F22" s="110"/>
    </row>
    <row r="23" spans="1:271" ht="12" customHeight="1">
      <c r="B23" s="109" t="s">
        <v>29</v>
      </c>
      <c r="C23" s="21"/>
      <c r="D23" s="21"/>
      <c r="E23" s="21"/>
      <c r="F23" s="111"/>
    </row>
    <row r="24" spans="1:271" ht="12" customHeight="1">
      <c r="B24" s="109" t="s">
        <v>30</v>
      </c>
      <c r="C24" s="22"/>
      <c r="D24" s="22"/>
      <c r="E24" s="22"/>
      <c r="F24" s="112"/>
    </row>
    <row r="25" spans="1:271" ht="12" customHeight="1">
      <c r="B25" s="113"/>
      <c r="C25" s="19"/>
      <c r="D25" s="19"/>
      <c r="E25" s="19"/>
      <c r="F25" s="114"/>
    </row>
    <row r="26" spans="1:271" ht="20.100000000000001" customHeight="1">
      <c r="B26" s="130" t="s">
        <v>132</v>
      </c>
      <c r="C26" s="131"/>
      <c r="D26" s="131"/>
      <c r="E26" s="131"/>
      <c r="F26" s="115" t="s">
        <v>133</v>
      </c>
    </row>
    <row r="27" spans="1:271" ht="20.100000000000001" customHeight="1" thickBot="1">
      <c r="B27" s="132"/>
      <c r="C27" s="133"/>
      <c r="D27" s="133"/>
      <c r="E27" s="133"/>
      <c r="F27" s="116" t="s">
        <v>134</v>
      </c>
    </row>
    <row r="28" spans="1:271" ht="20.100000000000001" customHeight="1" thickTop="1">
      <c r="A28" s="5"/>
      <c r="B28" s="5"/>
      <c r="C28" s="5"/>
      <c r="D28" s="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5"/>
      <c r="D29" s="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5"/>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5"/>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F33" s="23"/>
      <c r="G33" s="5"/>
      <c r="H33" s="5"/>
      <c r="I33" s="5"/>
      <c r="J33" s="5"/>
      <c r="K33" s="5"/>
      <c r="L33" s="5"/>
      <c r="M33" s="5"/>
      <c r="N33" s="5"/>
      <c r="O33" s="5"/>
      <c r="P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F34" s="23"/>
      <c r="G34" s="5"/>
      <c r="H34" s="5"/>
      <c r="I34" s="5"/>
      <c r="J34" s="5"/>
      <c r="K34" s="5"/>
      <c r="L34" s="5"/>
      <c r="M34" s="5"/>
      <c r="N34" s="5"/>
      <c r="O34" s="5"/>
      <c r="P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Q35" s="5"/>
      <c r="R35" s="5"/>
      <c r="S35" s="5"/>
      <c r="T35" s="5"/>
      <c r="U35" s="5"/>
      <c r="V35" s="5"/>
      <c r="W35" s="5"/>
      <c r="X35" s="5"/>
      <c r="Y35" s="5"/>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row>
    <row r="36" spans="1:271" ht="20.100000000000001" customHeight="1">
      <c r="A36" s="5"/>
      <c r="B36" s="5"/>
      <c r="C36" s="5"/>
      <c r="D36" s="5"/>
      <c r="E36" s="5"/>
      <c r="Q36" s="5"/>
      <c r="R36" s="5"/>
      <c r="S36" s="5"/>
      <c r="T36" s="5"/>
      <c r="U36" s="5"/>
      <c r="V36" s="5"/>
      <c r="W36" s="5"/>
      <c r="X36" s="5"/>
      <c r="Y36" s="5"/>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row>
    <row r="37" spans="1:271" ht="20.100000000000001" customHeight="1">
      <c r="A37" s="5"/>
      <c r="B37" s="5"/>
      <c r="C37" s="5"/>
      <c r="D37" s="5"/>
      <c r="E37" s="5"/>
      <c r="F37" s="24"/>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25"/>
      <c r="D39" s="2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25"/>
      <c r="D48" s="2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1:205" ht="20.100000000000001"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1:205" ht="20.100000000000001"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1: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1: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1: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1: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1: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1: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1: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1: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1: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1: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1: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1: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1: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1: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row r="221" spans="7:205" ht="20.100000000000001" customHeight="1">
      <c r="G221" s="5"/>
      <c r="H221" s="5"/>
      <c r="I221" s="5"/>
      <c r="J221" s="5"/>
      <c r="K221" s="5"/>
      <c r="L221" s="5"/>
      <c r="M221" s="5"/>
      <c r="N221" s="5"/>
      <c r="O221" s="5"/>
      <c r="P221" s="5"/>
      <c r="Q221" s="5"/>
      <c r="R221" s="5"/>
      <c r="S221" s="5"/>
      <c r="T221" s="5"/>
      <c r="U221" s="5"/>
      <c r="V221" s="5"/>
      <c r="W221" s="5"/>
      <c r="X221" s="5"/>
      <c r="Y221" s="5"/>
      <c r="Z221" s="5"/>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row>
    <row r="222" spans="7:205" ht="20.100000000000001" customHeight="1">
      <c r="G222" s="5"/>
      <c r="H222" s="5"/>
      <c r="I222" s="5"/>
      <c r="J222" s="5"/>
      <c r="K222" s="5"/>
      <c r="L222" s="5"/>
      <c r="M222" s="5"/>
      <c r="N222" s="5"/>
      <c r="O222" s="5"/>
      <c r="P222" s="5"/>
      <c r="Q222" s="5"/>
      <c r="R222" s="5"/>
      <c r="S222" s="5"/>
      <c r="T222" s="5"/>
      <c r="U222" s="5"/>
      <c r="V222" s="5"/>
      <c r="W222" s="5"/>
      <c r="X222" s="5"/>
      <c r="Y222" s="5"/>
      <c r="Z222" s="5"/>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row>
  </sheetData>
  <sheetProtection algorithmName="SHA-512" hashValue="2KHPTOyRF/PX0YiEPj1UocAwrFYRp8VzX2/OeSzcbXyXeARxJ/vUj6w+DxOw2vE1CGC+CkglJj3lcBHGIQCddA==" saltValue="CX/6Y0oabgJHHdD+50/kVQ==" spinCount="100000" sheet="1" objects="1" scenarios="1"/>
  <mergeCells count="3">
    <mergeCell ref="D2:F2"/>
    <mergeCell ref="B4:F4"/>
    <mergeCell ref="B26:E27"/>
  </mergeCells>
  <hyperlinks>
    <hyperlink ref="B19" location="'1'!A1" tooltip="Nota van de redactie" display="} Klik hier" xr:uid="{A15CAA18-98C9-459B-9E9B-20B0AE94B1AB}"/>
    <hyperlink ref="D19" location="'2'!A1" tooltip="Reken zelf!" display="} Klik hier" xr:uid="{2FBA0B18-E9B7-4387-9110-3D03B6C7D207}"/>
    <hyperlink ref="F19" r:id="rId1" tooltip="Checklist" xr:uid="{BD79E705-5FBD-46A2-81EF-0F43D6CE42BF}"/>
    <hyperlink ref="F21" r:id="rId2" tooltip="Stel uw vraag aan de redactie" xr:uid="{6317ED51-8798-457E-886E-9428A1813A61}"/>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B24B-5FF2-4C3D-B362-F4B5C4829E0B}">
  <sheetPr codeName="Sheet7">
    <tabColor theme="7" tint="0.79998168889431442"/>
    <pageSetUpPr autoPageBreaks="0" fitToPage="1"/>
  </sheetPr>
  <dimension ref="A1:Q20"/>
  <sheetViews>
    <sheetView showGridLines="0" showRowColHeaders="0" workbookViewId="0"/>
  </sheetViews>
  <sheetFormatPr defaultColWidth="9.140625" defaultRowHeight="15.95" customHeight="1"/>
  <cols>
    <col min="1" max="1" width="5.7109375" style="27" customWidth="1"/>
    <col min="2" max="2" width="4.5703125" style="27" customWidth="1"/>
    <col min="3" max="3" width="15" style="27" customWidth="1"/>
    <col min="4" max="4" width="10.140625" style="27" customWidth="1"/>
    <col min="5" max="6" width="15" style="27" customWidth="1"/>
    <col min="7" max="8" width="22" style="27" customWidth="1"/>
    <col min="9" max="9" width="13.28515625" style="27" customWidth="1"/>
    <col min="10" max="10" width="15" style="27" customWidth="1"/>
    <col min="11" max="11" width="13.28515625" style="27" customWidth="1"/>
    <col min="12" max="12" width="15" style="27" customWidth="1"/>
    <col min="13" max="20" width="5.7109375" style="27" customWidth="1"/>
    <col min="21" max="16384" width="9.140625" style="27"/>
  </cols>
  <sheetData>
    <row r="1" spans="2:17" ht="15.95" customHeight="1" thickBot="1">
      <c r="E1" s="28"/>
      <c r="F1" s="28"/>
      <c r="G1" s="28"/>
      <c r="H1" s="28"/>
      <c r="I1" s="28"/>
      <c r="J1" s="28"/>
      <c r="K1" s="28"/>
      <c r="L1" s="28"/>
      <c r="M1" s="28"/>
      <c r="N1" s="29"/>
      <c r="O1" s="30"/>
      <c r="P1" s="30"/>
      <c r="Q1" s="31"/>
    </row>
    <row r="2" spans="2:17" ht="30" customHeight="1" thickBot="1">
      <c r="B2" s="165" t="s">
        <v>4</v>
      </c>
      <c r="C2" s="165"/>
      <c r="D2" s="165"/>
      <c r="E2" s="165"/>
      <c r="F2" s="165"/>
      <c r="G2" s="165"/>
      <c r="H2" s="165"/>
      <c r="I2" s="165"/>
      <c r="J2" s="165"/>
      <c r="K2" s="165"/>
      <c r="L2" s="165"/>
      <c r="M2" s="28"/>
      <c r="N2" s="2" t="s">
        <v>0</v>
      </c>
      <c r="O2" s="32" t="s">
        <v>7</v>
      </c>
      <c r="P2" s="1" t="s">
        <v>1</v>
      </c>
      <c r="Q2" s="3" t="s">
        <v>2</v>
      </c>
    </row>
    <row r="3" spans="2:17" ht="15.95" customHeight="1">
      <c r="N3" s="33"/>
      <c r="O3" s="33"/>
      <c r="P3" s="33"/>
      <c r="Q3" s="33"/>
    </row>
    <row r="4" spans="2:17" ht="27.75" customHeight="1" thickBot="1">
      <c r="B4" s="166" t="s">
        <v>8</v>
      </c>
      <c r="C4" s="168" t="s">
        <v>9</v>
      </c>
      <c r="D4" s="168"/>
      <c r="E4" s="168" t="s">
        <v>12</v>
      </c>
      <c r="F4" s="168"/>
      <c r="G4" s="168" t="s">
        <v>5</v>
      </c>
      <c r="H4" s="168" t="s">
        <v>49</v>
      </c>
      <c r="I4" s="170" t="s">
        <v>39</v>
      </c>
      <c r="J4" s="171"/>
      <c r="K4" s="170" t="s">
        <v>41</v>
      </c>
      <c r="L4" s="172"/>
      <c r="N4" s="33"/>
      <c r="O4" s="33"/>
      <c r="P4" s="33"/>
      <c r="Q4" s="33"/>
    </row>
    <row r="5" spans="2:17" ht="27.75" customHeight="1" thickBot="1">
      <c r="B5" s="167"/>
      <c r="C5" s="34" t="s">
        <v>10</v>
      </c>
      <c r="D5" s="34" t="s">
        <v>11</v>
      </c>
      <c r="E5" s="34" t="s">
        <v>10</v>
      </c>
      <c r="F5" s="34" t="s">
        <v>11</v>
      </c>
      <c r="G5" s="169"/>
      <c r="H5" s="169"/>
      <c r="I5" s="34" t="s">
        <v>40</v>
      </c>
      <c r="J5" s="34" t="s">
        <v>31</v>
      </c>
      <c r="K5" s="34" t="s">
        <v>40</v>
      </c>
      <c r="L5" s="35" t="s">
        <v>31</v>
      </c>
      <c r="N5" s="54" t="s">
        <v>7</v>
      </c>
      <c r="O5" s="33"/>
      <c r="P5" s="33"/>
      <c r="Q5" s="33"/>
    </row>
    <row r="6" spans="2:17" ht="27.75" customHeight="1">
      <c r="B6" s="36">
        <v>1</v>
      </c>
      <c r="C6" s="41">
        <f ca="1">TODAY()</f>
        <v>45727</v>
      </c>
      <c r="D6" s="42"/>
      <c r="E6" s="41"/>
      <c r="F6" s="42"/>
      <c r="G6" s="43"/>
      <c r="H6" s="43"/>
      <c r="I6" s="44">
        <v>1</v>
      </c>
      <c r="J6" s="36">
        <f ca="1">IFERROR(VLOOKUP(C6,calcB!$B$3:$D$12,2),"-")</f>
        <v>21.22</v>
      </c>
      <c r="K6" s="44">
        <v>1</v>
      </c>
      <c r="L6" s="36">
        <f ca="1">IFERROR(VLOOKUP(C6,calcB!$B$3:$D$12,3),"-")</f>
        <v>159.16999999999999</v>
      </c>
      <c r="N6" s="33"/>
      <c r="O6" s="33"/>
      <c r="P6" s="33"/>
      <c r="Q6" s="33"/>
    </row>
    <row r="7" spans="2:17" ht="27.75" customHeight="1">
      <c r="B7" s="37">
        <v>2</v>
      </c>
      <c r="C7" s="41"/>
      <c r="D7" s="45"/>
      <c r="E7" s="41"/>
      <c r="F7" s="45"/>
      <c r="G7" s="46"/>
      <c r="H7" s="46"/>
      <c r="I7" s="47">
        <v>1</v>
      </c>
      <c r="J7" s="37" t="str">
        <f>IFERROR(VLOOKUP(C7,calcB!$B$3:$D$12,2),"-")</f>
        <v>-</v>
      </c>
      <c r="K7" s="47">
        <v>1</v>
      </c>
      <c r="L7" s="37" t="str">
        <f>IFERROR(VLOOKUP(C7,calcB!$B$3:$D$12,3),"-")</f>
        <v>-</v>
      </c>
      <c r="N7" s="33"/>
      <c r="O7" s="33"/>
      <c r="P7" s="33"/>
      <c r="Q7" s="33"/>
    </row>
    <row r="8" spans="2:17" ht="27.75" customHeight="1">
      <c r="B8" s="37">
        <v>3</v>
      </c>
      <c r="C8" s="41"/>
      <c r="D8" s="45"/>
      <c r="E8" s="41"/>
      <c r="F8" s="45"/>
      <c r="G8" s="46"/>
      <c r="H8" s="46"/>
      <c r="I8" s="47"/>
      <c r="J8" s="37" t="str">
        <f>IFERROR(VLOOKUP(C8,calcB!$B$3:$D$12,2),"-")</f>
        <v>-</v>
      </c>
      <c r="K8" s="47"/>
      <c r="L8" s="37" t="str">
        <f>IFERROR(VLOOKUP(C8,calcB!$B$3:$D$12,3),"-")</f>
        <v>-</v>
      </c>
      <c r="N8" s="33"/>
      <c r="O8" s="33"/>
      <c r="P8" s="33"/>
      <c r="Q8" s="33"/>
    </row>
    <row r="9" spans="2:17" ht="27.75" customHeight="1">
      <c r="B9" s="37">
        <v>4</v>
      </c>
      <c r="C9" s="41"/>
      <c r="D9" s="45"/>
      <c r="E9" s="41"/>
      <c r="F9" s="45"/>
      <c r="G9" s="46"/>
      <c r="H9" s="46"/>
      <c r="I9" s="47"/>
      <c r="J9" s="37" t="str">
        <f>IFERROR(VLOOKUP(C9,calcB!$B$3:$D$12,2),"-")</f>
        <v>-</v>
      </c>
      <c r="K9" s="47"/>
      <c r="L9" s="37" t="str">
        <f>IFERROR(VLOOKUP(C9,calcB!$B$3:$D$12,3),"-")</f>
        <v>-</v>
      </c>
      <c r="N9" s="33"/>
      <c r="O9" s="33"/>
      <c r="P9" s="33"/>
      <c r="Q9" s="33"/>
    </row>
    <row r="10" spans="2:17" ht="27.75" customHeight="1">
      <c r="B10" s="37">
        <v>5</v>
      </c>
      <c r="C10" s="41"/>
      <c r="D10" s="45"/>
      <c r="E10" s="41"/>
      <c r="F10" s="45"/>
      <c r="G10" s="46"/>
      <c r="H10" s="46"/>
      <c r="I10" s="47"/>
      <c r="J10" s="37" t="str">
        <f>IFERROR(VLOOKUP(C10,calcB!$B$3:$D$12,2),"-")</f>
        <v>-</v>
      </c>
      <c r="K10" s="47"/>
      <c r="L10" s="37" t="str">
        <f>IFERROR(VLOOKUP(C10,calcB!$B$3:$D$12,3),"-")</f>
        <v>-</v>
      </c>
      <c r="N10" s="33"/>
      <c r="O10" s="33"/>
      <c r="P10" s="33"/>
      <c r="Q10" s="33"/>
    </row>
    <row r="11" spans="2:17" ht="27.75" customHeight="1">
      <c r="B11" s="37">
        <v>6</v>
      </c>
      <c r="C11" s="41"/>
      <c r="D11" s="45"/>
      <c r="E11" s="41"/>
      <c r="F11" s="45"/>
      <c r="G11" s="46"/>
      <c r="H11" s="46"/>
      <c r="I11" s="47"/>
      <c r="J11" s="37" t="str">
        <f>IFERROR(VLOOKUP(C11,calcB!$B$3:$D$12,2),"-")</f>
        <v>-</v>
      </c>
      <c r="K11" s="47"/>
      <c r="L11" s="37" t="str">
        <f>IFERROR(VLOOKUP(C11,calcB!$B$3:$D$12,3),"-")</f>
        <v>-</v>
      </c>
      <c r="N11" s="33"/>
      <c r="O11" s="33"/>
      <c r="P11" s="33"/>
      <c r="Q11" s="33"/>
    </row>
    <row r="12" spans="2:17" ht="27.75" customHeight="1">
      <c r="B12" s="37">
        <v>7</v>
      </c>
      <c r="C12" s="41"/>
      <c r="D12" s="45"/>
      <c r="E12" s="41"/>
      <c r="F12" s="45"/>
      <c r="G12" s="46"/>
      <c r="H12" s="46"/>
      <c r="I12" s="47"/>
      <c r="J12" s="37" t="str">
        <f>IFERROR(VLOOKUP(C12,calcB!$B$3:$D$12,2),"-")</f>
        <v>-</v>
      </c>
      <c r="K12" s="47"/>
      <c r="L12" s="37" t="str">
        <f>IFERROR(VLOOKUP(C12,calcB!$B$3:$D$12,3),"-")</f>
        <v>-</v>
      </c>
      <c r="N12" s="33"/>
      <c r="O12" s="33"/>
      <c r="P12" s="33"/>
      <c r="Q12" s="33"/>
    </row>
    <row r="13" spans="2:17" ht="27.75" customHeight="1">
      <c r="B13" s="37">
        <v>8</v>
      </c>
      <c r="C13" s="41"/>
      <c r="D13" s="45"/>
      <c r="E13" s="41"/>
      <c r="F13" s="45"/>
      <c r="G13" s="46"/>
      <c r="H13" s="46"/>
      <c r="I13" s="47"/>
      <c r="J13" s="37" t="str">
        <f>IFERROR(VLOOKUP(C13,calcB!$B$3:$D$12,2),"-")</f>
        <v>-</v>
      </c>
      <c r="K13" s="47"/>
      <c r="L13" s="37" t="str">
        <f>IFERROR(VLOOKUP(C13,calcB!$B$3:$D$12,3),"-")</f>
        <v>-</v>
      </c>
      <c r="N13" s="33"/>
      <c r="O13" s="33"/>
      <c r="P13" s="33"/>
      <c r="Q13" s="33"/>
    </row>
    <row r="14" spans="2:17" ht="27.75" customHeight="1">
      <c r="B14" s="37">
        <v>9</v>
      </c>
      <c r="C14" s="41"/>
      <c r="D14" s="45"/>
      <c r="E14" s="41"/>
      <c r="F14" s="45"/>
      <c r="G14" s="46"/>
      <c r="H14" s="46"/>
      <c r="I14" s="47"/>
      <c r="J14" s="37" t="str">
        <f>IFERROR(VLOOKUP(C14,calcB!$B$3:$D$12,2),"-")</f>
        <v>-</v>
      </c>
      <c r="K14" s="47"/>
      <c r="L14" s="37" t="str">
        <f>IFERROR(VLOOKUP(C14,calcB!$B$3:$D$12,3),"-")</f>
        <v>-</v>
      </c>
      <c r="N14" s="33"/>
      <c r="O14" s="33"/>
      <c r="P14" s="33"/>
      <c r="Q14" s="33"/>
    </row>
    <row r="15" spans="2:17" ht="27.75" customHeight="1">
      <c r="B15" s="37">
        <v>10</v>
      </c>
      <c r="C15" s="41"/>
      <c r="D15" s="45"/>
      <c r="E15" s="41"/>
      <c r="F15" s="45"/>
      <c r="G15" s="46"/>
      <c r="H15" s="46"/>
      <c r="I15" s="47"/>
      <c r="J15" s="37" t="str">
        <f>IFERROR(VLOOKUP(C15,calcB!$B$3:$D$12,2),"-")</f>
        <v>-</v>
      </c>
      <c r="K15" s="47"/>
      <c r="L15" s="37" t="str">
        <f>IFERROR(VLOOKUP(C15,calcB!$B$3:$D$12,3),"-")</f>
        <v>-</v>
      </c>
      <c r="N15" s="33"/>
      <c r="O15" s="33"/>
      <c r="P15" s="33"/>
      <c r="Q15" s="33"/>
    </row>
    <row r="16" spans="2:17" ht="27.75" customHeight="1">
      <c r="B16" s="38" t="s">
        <v>44</v>
      </c>
      <c r="C16" s="39"/>
      <c r="D16" s="173"/>
      <c r="E16" s="140"/>
      <c r="F16" s="140"/>
      <c r="G16" s="141"/>
      <c r="H16" s="38" t="s">
        <v>46</v>
      </c>
      <c r="I16" s="39"/>
      <c r="J16" s="174"/>
      <c r="K16" s="151"/>
      <c r="L16" s="152"/>
      <c r="N16" s="40"/>
      <c r="O16" s="40"/>
      <c r="P16" s="40"/>
      <c r="Q16" s="40"/>
    </row>
    <row r="17" spans="1:17" ht="27.75" customHeight="1">
      <c r="B17" s="38" t="s">
        <v>10</v>
      </c>
      <c r="C17" s="39"/>
      <c r="D17" s="173"/>
      <c r="E17" s="140"/>
      <c r="F17" s="140"/>
      <c r="G17" s="141"/>
      <c r="H17" s="38" t="s">
        <v>48</v>
      </c>
      <c r="I17" s="39"/>
      <c r="J17" s="173"/>
      <c r="K17" s="140"/>
      <c r="L17" s="141"/>
      <c r="N17" s="40"/>
      <c r="O17" s="40"/>
      <c r="P17" s="40"/>
      <c r="Q17" s="40"/>
    </row>
    <row r="18" spans="1:17" ht="27.75" customHeight="1">
      <c r="B18" s="38" t="s">
        <v>45</v>
      </c>
      <c r="C18" s="39"/>
      <c r="D18" s="173"/>
      <c r="E18" s="140"/>
      <c r="F18" s="140"/>
      <c r="G18" s="141"/>
      <c r="H18" s="175" t="s">
        <v>47</v>
      </c>
      <c r="I18" s="176"/>
      <c r="J18" s="177">
        <f ca="1">SUMPRODUCT(I6:I15,J6:J15)+SUMPRODUCT(K6:K15,L6:L15)</f>
        <v>180.39</v>
      </c>
      <c r="K18" s="178"/>
      <c r="L18" s="179"/>
      <c r="N18" s="40"/>
      <c r="O18" s="40"/>
      <c r="P18" s="40"/>
      <c r="Q18" s="40"/>
    </row>
    <row r="19" spans="1:17" ht="15.95" customHeight="1">
      <c r="N19" s="33"/>
      <c r="O19" s="33"/>
      <c r="P19" s="33"/>
      <c r="Q19" s="33"/>
    </row>
    <row r="20" spans="1:17" ht="15.95" customHeight="1">
      <c r="A20" s="33"/>
      <c r="B20" s="33"/>
      <c r="C20" s="33"/>
      <c r="D20" s="33"/>
      <c r="E20" s="33"/>
      <c r="F20" s="33"/>
      <c r="G20" s="33"/>
      <c r="H20" s="33"/>
      <c r="I20" s="33"/>
      <c r="J20" s="33"/>
      <c r="K20" s="33"/>
      <c r="L20" s="33"/>
      <c r="M20" s="33"/>
      <c r="N20" s="33"/>
      <c r="O20" s="33"/>
      <c r="P20" s="33"/>
      <c r="Q20" s="33"/>
    </row>
  </sheetData>
  <sheetProtection algorithmName="SHA-512" hashValue="7KH2HiWIvs1sfvt4VPgP1vfz2uMoNjpPTT7mZ0sJvY5f/9W/UaP6cpzFSYHbXyTAsfNIR7jaRIONfmj1M2dbMg==" saltValue="52kTyIAf17Co40i8IKta/Q==" spinCount="100000" sheet="1" objects="1" scenarios="1"/>
  <mergeCells count="15">
    <mergeCell ref="D16:G16"/>
    <mergeCell ref="J16:L16"/>
    <mergeCell ref="D17:G17"/>
    <mergeCell ref="J17:L17"/>
    <mergeCell ref="D18:G18"/>
    <mergeCell ref="H18:I18"/>
    <mergeCell ref="J18:L18"/>
    <mergeCell ref="B2:L2"/>
    <mergeCell ref="B4:B5"/>
    <mergeCell ref="C4:D4"/>
    <mergeCell ref="E4:F4"/>
    <mergeCell ref="G4:G5"/>
    <mergeCell ref="H4:H5"/>
    <mergeCell ref="I4:J4"/>
    <mergeCell ref="K4:L4"/>
  </mergeCells>
  <hyperlinks>
    <hyperlink ref="N2" location="'Home B'!A1" tooltip="Home" display="Ç" xr:uid="{B84302D3-57D5-4B55-BC79-6E861DF8D109}"/>
    <hyperlink ref="Q2" location="'2B'!A1" display="Æ" xr:uid="{6966200C-7D84-45DD-82E8-042C76464C7C}"/>
    <hyperlink ref="N5" location="'2B'!A1" tooltip="Tarieven" display="i" xr:uid="{79D2DA10-F473-4A94-B078-EE96251CA524}"/>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2">
        <x14:dataValidation type="date" operator="greaterThanOrEqual" allowBlank="1" showInputMessage="1" showErrorMessage="1" errorTitle="Vul de datum correct in" xr:uid="{E7C63476-3FE5-42D7-9E9F-08CA52C3D330}">
          <x14:formula1>
            <xm:f>calcB!D3</xm:f>
          </x14:formula1>
          <xm:sqref>E6:E15</xm:sqref>
        </x14:dataValidation>
        <x14:dataValidation type="date" operator="greaterThanOrEqual" allowBlank="1" showInputMessage="1" showErrorMessage="1" errorTitle="Vul de datum correct in" xr:uid="{592482C6-98D7-46B4-9015-23AD8D1F4F61}">
          <x14:formula1>
            <xm:f>calcB!$B$3</xm:f>
          </x14:formula1>
          <xm:sqref>C6:C15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1E8E-B431-4FBF-B133-8F4612FA41B3}">
  <sheetPr codeName="Sheet5">
    <tabColor theme="7" tint="0.79998168889431442"/>
    <pageSetUpPr autoPageBreaks="0" fitToPage="1"/>
  </sheetPr>
  <dimension ref="A1:I18"/>
  <sheetViews>
    <sheetView showGridLines="0" showRowColHeaders="0" zoomScaleNormal="120" workbookViewId="0"/>
  </sheetViews>
  <sheetFormatPr defaultColWidth="9.140625" defaultRowHeight="15.95" customHeight="1"/>
  <cols>
    <col min="1" max="1" width="5.7109375" style="63" customWidth="1"/>
    <col min="2" max="2" width="46.7109375" style="63" bestFit="1" customWidth="1"/>
    <col min="3" max="3" width="39.42578125" style="63" customWidth="1"/>
    <col min="4" max="4" width="40" style="63" customWidth="1"/>
    <col min="5" max="5" width="5.7109375" style="64" customWidth="1"/>
    <col min="6" max="36" width="5.7109375" style="63" customWidth="1"/>
    <col min="37" max="16384" width="9.140625" style="63"/>
  </cols>
  <sheetData>
    <row r="1" spans="2:9" ht="15.95" customHeight="1" thickBot="1">
      <c r="F1" s="29"/>
      <c r="G1" s="30"/>
      <c r="H1" s="30"/>
      <c r="I1" s="31"/>
    </row>
    <row r="2" spans="2:9" ht="30" customHeight="1" thickBot="1">
      <c r="B2" s="165" t="s">
        <v>15</v>
      </c>
      <c r="C2" s="165"/>
      <c r="D2" s="165"/>
      <c r="E2" s="65"/>
      <c r="F2" s="2" t="s">
        <v>0</v>
      </c>
      <c r="G2" s="32" t="s">
        <v>7</v>
      </c>
      <c r="H2" s="3" t="s">
        <v>1</v>
      </c>
      <c r="I2" s="1" t="s">
        <v>2</v>
      </c>
    </row>
    <row r="3" spans="2:9" ht="15.95" customHeight="1">
      <c r="B3" s="66"/>
      <c r="C3" s="66"/>
      <c r="F3" s="67"/>
      <c r="G3" s="67"/>
      <c r="H3" s="67"/>
      <c r="I3" s="67"/>
    </row>
    <row r="4" spans="2:9" ht="15.95" customHeight="1">
      <c r="B4" s="81" t="s">
        <v>36</v>
      </c>
      <c r="C4" s="71"/>
      <c r="F4" s="67"/>
      <c r="G4" s="67"/>
      <c r="H4" s="67"/>
      <c r="I4" s="67"/>
    </row>
    <row r="5" spans="2:9" ht="30" customHeight="1">
      <c r="B5" s="137" t="s">
        <v>33</v>
      </c>
      <c r="C5" s="72" t="s">
        <v>3</v>
      </c>
      <c r="D5" s="72" t="s">
        <v>32</v>
      </c>
      <c r="F5" s="67"/>
      <c r="G5" s="67"/>
      <c r="H5" s="67"/>
      <c r="I5" s="67"/>
    </row>
    <row r="6" spans="2:9" ht="30" customHeight="1">
      <c r="B6" s="137"/>
      <c r="C6" s="73" t="s">
        <v>34</v>
      </c>
      <c r="D6" s="73" t="s">
        <v>35</v>
      </c>
      <c r="F6" s="67"/>
      <c r="G6" s="67"/>
      <c r="H6" s="67"/>
      <c r="I6" s="67"/>
    </row>
    <row r="7" spans="2:9" ht="19.5" customHeight="1">
      <c r="B7" s="74" t="s">
        <v>120</v>
      </c>
      <c r="C7" s="75">
        <v>17.75</v>
      </c>
      <c r="D7" s="75">
        <v>133.18</v>
      </c>
      <c r="F7" s="67"/>
      <c r="G7" s="67"/>
      <c r="H7" s="67"/>
      <c r="I7" s="67"/>
    </row>
    <row r="8" spans="2:9" ht="19.5" customHeight="1">
      <c r="B8" s="74" t="s">
        <v>22</v>
      </c>
      <c r="C8" s="75">
        <v>18.11</v>
      </c>
      <c r="D8" s="75">
        <v>135.85</v>
      </c>
      <c r="F8" s="67"/>
      <c r="G8" s="67"/>
      <c r="H8" s="67"/>
      <c r="I8" s="67"/>
    </row>
    <row r="9" spans="2:9" ht="19.5" customHeight="1">
      <c r="B9" s="74" t="s">
        <v>23</v>
      </c>
      <c r="C9" s="75">
        <v>18.47</v>
      </c>
      <c r="D9" s="75">
        <v>138.57</v>
      </c>
      <c r="F9" s="67"/>
      <c r="G9" s="67"/>
      <c r="H9" s="67"/>
      <c r="I9" s="67"/>
    </row>
    <row r="10" spans="2:9" ht="19.5" customHeight="1">
      <c r="B10" s="74" t="s">
        <v>24</v>
      </c>
      <c r="C10" s="75">
        <v>18.84</v>
      </c>
      <c r="D10" s="75">
        <v>141.33000000000001</v>
      </c>
      <c r="F10" s="67"/>
      <c r="G10" s="67"/>
      <c r="H10" s="67"/>
      <c r="I10" s="67"/>
    </row>
    <row r="11" spans="2:9" ht="19.5" customHeight="1">
      <c r="B11" s="74" t="s">
        <v>25</v>
      </c>
      <c r="C11" s="75">
        <v>19.22</v>
      </c>
      <c r="D11" s="75">
        <v>144.16</v>
      </c>
      <c r="F11" s="67"/>
      <c r="G11" s="67"/>
      <c r="H11" s="67"/>
      <c r="I11" s="67"/>
    </row>
    <row r="12" spans="2:9" ht="19.5" customHeight="1">
      <c r="B12" s="74" t="s">
        <v>26</v>
      </c>
      <c r="C12" s="75">
        <v>19.600000000000001</v>
      </c>
      <c r="D12" s="75">
        <v>147.05000000000001</v>
      </c>
      <c r="F12" s="67"/>
      <c r="G12" s="67"/>
      <c r="H12" s="67"/>
      <c r="I12" s="67"/>
    </row>
    <row r="13" spans="2:9" ht="19.5" customHeight="1">
      <c r="B13" s="74" t="s">
        <v>27</v>
      </c>
      <c r="C13" s="75">
        <v>19.989999999999998</v>
      </c>
      <c r="D13" s="75">
        <v>149.99</v>
      </c>
      <c r="F13" s="67"/>
      <c r="G13" s="67"/>
      <c r="H13" s="67"/>
      <c r="I13" s="67"/>
    </row>
    <row r="14" spans="2:9" ht="19.5" customHeight="1">
      <c r="B14" s="74" t="s">
        <v>123</v>
      </c>
      <c r="C14" s="75">
        <v>20.39</v>
      </c>
      <c r="D14" s="75">
        <v>152.99</v>
      </c>
      <c r="F14" s="67"/>
      <c r="G14" s="67"/>
      <c r="H14" s="67"/>
      <c r="I14" s="67"/>
    </row>
    <row r="15" spans="2:9" ht="19.5" customHeight="1">
      <c r="B15" s="74" t="s">
        <v>126</v>
      </c>
      <c r="C15" s="104">
        <v>20.8</v>
      </c>
      <c r="D15" s="75">
        <v>156.05000000000001</v>
      </c>
      <c r="F15" s="67"/>
      <c r="G15" s="67"/>
      <c r="H15" s="67"/>
      <c r="I15" s="67"/>
    </row>
    <row r="16" spans="2:9" ht="19.5" customHeight="1">
      <c r="B16" s="74" t="s">
        <v>125</v>
      </c>
      <c r="C16" s="104">
        <v>21.22</v>
      </c>
      <c r="D16" s="75">
        <v>159.16999999999999</v>
      </c>
      <c r="F16" s="67"/>
      <c r="G16" s="67"/>
      <c r="H16" s="67"/>
      <c r="I16" s="67"/>
    </row>
    <row r="17" spans="1:9" ht="15.95" customHeight="1">
      <c r="F17" s="67"/>
      <c r="G17" s="67"/>
      <c r="H17" s="67"/>
      <c r="I17" s="67"/>
    </row>
    <row r="18" spans="1:9" ht="15.95" customHeight="1">
      <c r="A18" s="67"/>
      <c r="B18" s="67"/>
      <c r="C18" s="67"/>
      <c r="D18" s="67"/>
      <c r="E18" s="67"/>
      <c r="F18" s="67"/>
      <c r="G18" s="67"/>
      <c r="H18" s="67"/>
      <c r="I18" s="67"/>
    </row>
  </sheetData>
  <sheetProtection algorithmName="SHA-512" hashValue="lFSj+rSaIkgqx0FFE1ygTz/UlZ1uaxKQmrnfTPfE9vew9wDouQ3bPLZD5BpnQfAo+CMO3R0DL9cAk1p4sGnpug==" saltValue="1D8t5gzuZq5uDSJLoKH0Ww==" spinCount="100000" sheet="1" objects="1" scenarios="1"/>
  <mergeCells count="2">
    <mergeCell ref="B5:B6"/>
    <mergeCell ref="B2:D2"/>
  </mergeCells>
  <hyperlinks>
    <hyperlink ref="F2" location="'Home B'!A1" tooltip="Home" display="Ç" xr:uid="{7FEF7C2E-0B15-4611-BDCA-D9D2570C3C35}"/>
    <hyperlink ref="H2" location="'1B'!A1" tooltip="terug" display="Å" xr:uid="{D3F675FC-06A7-493F-B66A-A2A910C39CB1}"/>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2419-8191-49B1-BB92-CC158F910648}">
  <sheetPr codeName="Sheet8">
    <tabColor theme="7" tint="0.79998168889431442"/>
  </sheetPr>
  <dimension ref="B2:F13"/>
  <sheetViews>
    <sheetView showGridLines="0" showRowColHeaders="0" workbookViewId="0"/>
  </sheetViews>
  <sheetFormatPr defaultColWidth="9" defaultRowHeight="11.25"/>
  <cols>
    <col min="2" max="2" width="26.85546875" bestFit="1" customWidth="1"/>
    <col min="3" max="3" width="17.28515625" bestFit="1" customWidth="1"/>
    <col min="4" max="4" width="15" bestFit="1" customWidth="1"/>
  </cols>
  <sheetData>
    <row r="2" spans="2:6">
      <c r="B2" t="s">
        <v>50</v>
      </c>
      <c r="C2" s="48" t="s">
        <v>13</v>
      </c>
      <c r="D2" s="48" t="s">
        <v>14</v>
      </c>
    </row>
    <row r="3" spans="2:6">
      <c r="B3" s="49">
        <v>44470</v>
      </c>
      <c r="C3" s="26">
        <v>17.75</v>
      </c>
      <c r="D3" s="26">
        <v>133.18</v>
      </c>
    </row>
    <row r="4" spans="2:6">
      <c r="B4" s="49">
        <v>44593</v>
      </c>
      <c r="C4" s="26">
        <v>18.11</v>
      </c>
      <c r="D4" s="26">
        <v>135.85</v>
      </c>
    </row>
    <row r="5" spans="2:6">
      <c r="B5" s="49">
        <v>44652</v>
      </c>
      <c r="C5" s="26">
        <v>18.47</v>
      </c>
      <c r="D5" s="26">
        <v>138.57</v>
      </c>
    </row>
    <row r="6" spans="2:6">
      <c r="B6" s="49">
        <v>44713</v>
      </c>
      <c r="C6" s="26">
        <v>18.84</v>
      </c>
      <c r="D6" s="26">
        <v>141.33000000000001</v>
      </c>
    </row>
    <row r="7" spans="2:6">
      <c r="B7" s="49">
        <v>44805</v>
      </c>
      <c r="C7" s="26">
        <v>19.22</v>
      </c>
      <c r="D7" s="26">
        <v>144.16</v>
      </c>
    </row>
    <row r="8" spans="2:6">
      <c r="B8" s="49">
        <v>44896</v>
      </c>
      <c r="C8" s="26">
        <v>19.600000000000001</v>
      </c>
      <c r="D8" s="26">
        <v>147.05000000000001</v>
      </c>
    </row>
    <row r="9" spans="2:6">
      <c r="B9" s="49">
        <v>44927</v>
      </c>
      <c r="C9" s="26">
        <v>19.989999999999998</v>
      </c>
      <c r="D9" s="26">
        <v>149.99</v>
      </c>
    </row>
    <row r="10" spans="2:6">
      <c r="B10" s="49">
        <v>45261</v>
      </c>
      <c r="C10" s="26">
        <v>20.39</v>
      </c>
      <c r="D10" s="26">
        <v>152.99</v>
      </c>
    </row>
    <row r="11" spans="2:6">
      <c r="B11" s="49">
        <v>45444</v>
      </c>
      <c r="C11" s="26">
        <v>20.8</v>
      </c>
      <c r="D11" s="26">
        <v>156.05000000000001</v>
      </c>
    </row>
    <row r="12" spans="2:6">
      <c r="B12" s="49">
        <v>45717</v>
      </c>
      <c r="C12" s="26">
        <v>21.22</v>
      </c>
      <c r="D12" s="26">
        <v>159.16999999999999</v>
      </c>
      <c r="E12" s="26"/>
      <c r="F12" s="26"/>
    </row>
    <row r="13" spans="2:6">
      <c r="B13" s="49"/>
      <c r="C13" s="26"/>
      <c r="D13" s="26"/>
    </row>
  </sheetData>
  <sheetProtection algorithmName="SHA-512" hashValue="mSd9c+JMBG/WplxhEOwNzBogixrJwUjyCZZ8zDFcumQlji99X+bWSQROWRPRdY87n18cXm/+ZlK/57s934ICdA==" saltValue="uVdd9ybnyz8dz4LcMNbw1w==" spinCount="100000" sheet="1" objects="1" scenarios="1"/>
  <conditionalFormatting sqref="B3:C13">
    <cfRule type="cellIs" dxfId="5" priority="1" stopIfTrue="1" operator="equal">
      <formula>0</formula>
    </cfRule>
  </conditionalFormatting>
  <conditionalFormatting sqref="C2">
    <cfRule type="cellIs" dxfId="4" priority="8" stopIfTrue="1" operator="equal">
      <formula>0</formula>
    </cfRule>
  </conditionalFormatting>
  <conditionalFormatting sqref="E12">
    <cfRule type="cellIs" dxfId="3"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9D43-C098-43DA-AB11-50BAEBD9927C}">
  <sheetPr>
    <tabColor theme="8" tint="0.79998168889431442"/>
    <pageSetUpPr autoPageBreaks="0" fitToPage="1"/>
  </sheetPr>
  <dimension ref="A1:JK221"/>
  <sheetViews>
    <sheetView showGridLines="0" showRowColHeaders="0" workbookViewId="0">
      <selection activeCell="J5" sqref="J5"/>
    </sheetView>
  </sheetViews>
  <sheetFormatPr defaultColWidth="5.7109375" defaultRowHeight="20.100000000000001" customHeight="1"/>
  <cols>
    <col min="1" max="1" width="5.7109375" style="8" customWidth="1"/>
    <col min="2" max="2" width="22.85546875" style="8" customWidth="1"/>
    <col min="3" max="3" width="18.5703125" style="8" customWidth="1"/>
    <col min="4" max="4" width="22.85546875" style="8" customWidth="1"/>
    <col min="5" max="5" width="18.5703125" style="8" customWidth="1"/>
    <col min="6" max="6" width="25.7109375" style="8" customWidth="1"/>
    <col min="7" max="9" width="5.7109375" style="8" customWidth="1"/>
    <col min="10" max="10" width="8.42578125" style="8" customWidth="1"/>
    <col min="11" max="16384" width="5.71093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138.75" customHeight="1">
      <c r="A2" s="5"/>
      <c r="B2" s="180">
        <f>_xlfn.SINGLE(DTM)</f>
        <v>45726</v>
      </c>
      <c r="C2" s="180"/>
      <c r="D2" s="180"/>
      <c r="E2" s="180"/>
      <c r="F2" s="180"/>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60" t="s">
        <v>57</v>
      </c>
      <c r="C4" s="160"/>
      <c r="D4" s="160"/>
      <c r="E4" s="160"/>
      <c r="F4" s="160"/>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F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50" t="s">
        <v>52</v>
      </c>
      <c r="C17" s="7"/>
      <c r="D17" s="7"/>
      <c r="E17" s="7"/>
      <c r="F17" s="7"/>
      <c r="G17" s="5"/>
      <c r="H17" s="5"/>
      <c r="I17" s="5"/>
      <c r="J17" s="5"/>
      <c r="K17" s="5"/>
      <c r="L17" s="5"/>
      <c r="M17" s="5"/>
      <c r="N17" s="5"/>
      <c r="O17" s="5"/>
      <c r="P17" s="5"/>
      <c r="Q17" s="5"/>
      <c r="R17" s="5"/>
      <c r="S17" s="5"/>
      <c r="T17" s="5"/>
      <c r="U17" s="5"/>
      <c r="V17" s="5"/>
      <c r="W17" s="5"/>
      <c r="X17" s="5"/>
      <c r="Y17" s="5"/>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row>
    <row r="18" spans="1:271" ht="20.100000000000001" customHeight="1">
      <c r="A18" s="5"/>
      <c r="B18" s="84" t="s">
        <v>53</v>
      </c>
      <c r="C18" s="13"/>
      <c r="D18" s="25"/>
      <c r="E18" s="15"/>
      <c r="F18" s="12"/>
      <c r="G18" s="5"/>
      <c r="H18" s="5"/>
      <c r="I18" s="5"/>
      <c r="J18" s="5"/>
      <c r="K18" s="5"/>
      <c r="L18" s="5"/>
      <c r="M18" s="5"/>
      <c r="N18" s="5"/>
      <c r="O18" s="5"/>
      <c r="P18" s="5"/>
      <c r="Q18" s="5"/>
      <c r="R18" s="5"/>
      <c r="S18" s="5"/>
      <c r="T18" s="5"/>
      <c r="U18" s="5"/>
      <c r="V18" s="5"/>
      <c r="W18" s="5"/>
      <c r="X18" s="5"/>
      <c r="Y18" s="5"/>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row>
    <row r="19" spans="1:271" ht="20.100000000000001" customHeight="1">
      <c r="A19" s="5"/>
      <c r="C19" s="7"/>
      <c r="D19" s="7"/>
      <c r="E19" s="7"/>
      <c r="F19" s="7"/>
      <c r="G19" s="5"/>
      <c r="H19" s="5"/>
      <c r="I19" s="5"/>
      <c r="J19" s="5"/>
      <c r="K19" s="5"/>
      <c r="L19" s="5"/>
      <c r="M19" s="5"/>
      <c r="N19" s="5"/>
      <c r="O19" s="5"/>
      <c r="P19" s="5"/>
      <c r="Q19" s="5"/>
      <c r="R19" s="5"/>
      <c r="S19" s="5"/>
      <c r="T19" s="5"/>
      <c r="U19" s="5"/>
      <c r="V19" s="5"/>
      <c r="W19" s="5"/>
      <c r="X19" s="5"/>
      <c r="Y19" s="5"/>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row>
    <row r="20" spans="1:271" ht="20.100000000000001" customHeight="1" thickBot="1">
      <c r="A20" s="5"/>
      <c r="C20" s="7"/>
      <c r="D20" s="7"/>
      <c r="E20" s="7"/>
      <c r="F20" s="7"/>
      <c r="G20" s="5"/>
      <c r="H20" s="5"/>
      <c r="I20" s="5"/>
      <c r="J20" s="5"/>
      <c r="K20" s="5"/>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24" t="s">
        <v>135</v>
      </c>
      <c r="C21" s="22"/>
      <c r="D21" s="22"/>
      <c r="E21" s="22"/>
      <c r="F21" s="121" t="s">
        <v>136</v>
      </c>
    </row>
    <row r="22" spans="1:271" ht="12" thickTop="1">
      <c r="B22" s="19"/>
      <c r="C22" s="19"/>
      <c r="D22" s="19"/>
      <c r="E22" s="19"/>
      <c r="F22" s="19"/>
    </row>
    <row r="23" spans="1:271" ht="11.25">
      <c r="B23" s="20" t="s">
        <v>55</v>
      </c>
      <c r="C23" s="21"/>
      <c r="D23" s="21"/>
      <c r="E23" s="21"/>
      <c r="F23" s="21"/>
    </row>
    <row r="24" spans="1:271" ht="11.25">
      <c r="B24" s="20" t="s">
        <v>56</v>
      </c>
      <c r="C24" s="22"/>
      <c r="D24" s="22"/>
      <c r="E24" s="22"/>
      <c r="F24" s="22"/>
    </row>
    <row r="25" spans="1:271" ht="11.25">
      <c r="B25" s="19"/>
      <c r="C25" s="19"/>
      <c r="D25" s="19"/>
      <c r="E25" s="19"/>
      <c r="F25" s="125"/>
    </row>
    <row r="26" spans="1:271" ht="20.100000000000001" customHeight="1">
      <c r="B26" s="162" t="s">
        <v>140</v>
      </c>
      <c r="C26" s="162"/>
      <c r="D26" s="162"/>
      <c r="E26" s="162"/>
      <c r="F26" s="126" t="s">
        <v>138</v>
      </c>
    </row>
    <row r="27" spans="1:271" ht="20.100000000000001" customHeight="1">
      <c r="B27" s="162"/>
      <c r="C27" s="162"/>
      <c r="D27" s="162"/>
      <c r="E27" s="162"/>
      <c r="F27" s="126" t="s">
        <v>139</v>
      </c>
    </row>
    <row r="28" spans="1:271" ht="20.100000000000001" customHeight="1">
      <c r="A28" s="5"/>
      <c r="B28" s="5"/>
      <c r="C28" s="5"/>
      <c r="D28" s="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25"/>
      <c r="D29" s="2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5"/>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5"/>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F33" s="5"/>
      <c r="G33" s="5"/>
      <c r="H33" s="5"/>
      <c r="I33" s="5"/>
      <c r="J33" s="5"/>
      <c r="K33" s="5"/>
      <c r="L33" s="5"/>
      <c r="M33" s="5"/>
      <c r="N33" s="5"/>
      <c r="O33" s="5"/>
      <c r="P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F34" s="5"/>
      <c r="G34" s="5"/>
      <c r="H34" s="5"/>
      <c r="I34" s="5"/>
      <c r="J34" s="5"/>
      <c r="K34" s="5"/>
      <c r="L34" s="5"/>
      <c r="M34" s="5"/>
      <c r="N34" s="5"/>
      <c r="O34" s="5"/>
      <c r="P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row>
    <row r="36" spans="1:271"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row>
    <row r="37" spans="1:271" ht="20.100000000000001"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25"/>
      <c r="D41" s="2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25"/>
      <c r="D50" s="2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1:205" ht="20.100000000000001"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1:205" ht="20.100000000000001" customHeight="1">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1: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1: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1: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1: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1: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1: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1: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1: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1: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1: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1: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1: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1: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1: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row r="221" spans="7:205" ht="20.100000000000001" customHeight="1">
      <c r="G221" s="5"/>
      <c r="H221" s="5"/>
      <c r="I221" s="5"/>
      <c r="J221" s="5"/>
      <c r="K221" s="5"/>
      <c r="L221" s="5"/>
      <c r="M221" s="5"/>
      <c r="N221" s="5"/>
      <c r="O221" s="5"/>
      <c r="P221" s="5"/>
      <c r="Q221" s="5"/>
      <c r="R221" s="5"/>
      <c r="S221" s="5"/>
      <c r="T221" s="5"/>
      <c r="U221" s="5"/>
      <c r="V221" s="5"/>
      <c r="W221" s="5"/>
      <c r="X221" s="5"/>
      <c r="Y221" s="5"/>
      <c r="Z221" s="5"/>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row>
  </sheetData>
  <sheetProtection algorithmName="SHA-512" hashValue="bUFB5FulwmGCzlzMSroJQUA7akZN2qJVKJ7rGUdeJhCBdgNSIP6jaOvVCGd2HVx/MvCwvLv6TILvkkm08eZdGQ==" saltValue="W+BEQImZq/EbzRZulLNqvw==" spinCount="100000" sheet="1" objects="1" scenarios="1"/>
  <mergeCells count="3">
    <mergeCell ref="B2:F2"/>
    <mergeCell ref="B4:F4"/>
    <mergeCell ref="B26:E27"/>
  </mergeCells>
  <hyperlinks>
    <hyperlink ref="B18" location="'1FRB'!A1" tooltip="Calculez-le vous-même !" display="} Cliquez ici" xr:uid="{463E3F74-D15F-479B-8D58-899C41B24E8E}"/>
    <hyperlink ref="F21" r:id="rId1" tooltip="Contactez la rédaction" xr:uid="{9658462C-E057-4858-8B0E-A59326437AD9}"/>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FD27-090E-48C1-B310-4D688C076912}">
  <sheetPr codeName="Sheet13">
    <tabColor theme="8" tint="0.79998168889431442"/>
    <pageSetUpPr autoPageBreaks="0" fitToPage="1"/>
  </sheetPr>
  <dimension ref="A1:Q20"/>
  <sheetViews>
    <sheetView showGridLines="0" showRowColHeaders="0" workbookViewId="0"/>
  </sheetViews>
  <sheetFormatPr defaultColWidth="9.140625" defaultRowHeight="15.95" customHeight="1"/>
  <cols>
    <col min="1" max="1" width="5.7109375" style="27" customWidth="1"/>
    <col min="2" max="2" width="4.5703125" style="27" customWidth="1"/>
    <col min="3" max="3" width="15" style="27" customWidth="1"/>
    <col min="4" max="4" width="10.140625" style="27" customWidth="1"/>
    <col min="5" max="6" width="15" style="27" customWidth="1"/>
    <col min="7" max="8" width="22" style="27" customWidth="1"/>
    <col min="9" max="9" width="13.28515625" style="27" customWidth="1"/>
    <col min="10" max="10" width="15" style="27" customWidth="1"/>
    <col min="11" max="11" width="13.28515625" style="27" customWidth="1"/>
    <col min="12" max="12" width="15" style="27" customWidth="1"/>
    <col min="13" max="20" width="5.7109375" style="27" customWidth="1"/>
    <col min="21" max="16384" width="9.140625" style="27"/>
  </cols>
  <sheetData>
    <row r="1" spans="2:17" ht="15.95" customHeight="1" thickBot="1">
      <c r="E1" s="28"/>
      <c r="F1" s="28"/>
      <c r="G1" s="28"/>
      <c r="H1" s="28"/>
      <c r="I1" s="28"/>
      <c r="J1" s="28"/>
      <c r="K1" s="28"/>
      <c r="L1" s="28"/>
      <c r="M1" s="28"/>
      <c r="N1" s="29"/>
      <c r="O1" s="30"/>
      <c r="P1" s="30"/>
      <c r="Q1" s="31"/>
    </row>
    <row r="2" spans="2:17" ht="30" customHeight="1" thickBot="1">
      <c r="B2" s="165" t="s">
        <v>76</v>
      </c>
      <c r="C2" s="165"/>
      <c r="D2" s="165"/>
      <c r="E2" s="165"/>
      <c r="F2" s="165"/>
      <c r="G2" s="165"/>
      <c r="H2" s="165"/>
      <c r="I2" s="165"/>
      <c r="J2" s="165"/>
      <c r="K2" s="165"/>
      <c r="L2" s="165"/>
      <c r="M2" s="28"/>
      <c r="N2" s="2" t="s">
        <v>0</v>
      </c>
      <c r="O2" s="32" t="s">
        <v>7</v>
      </c>
      <c r="P2" s="1" t="s">
        <v>1</v>
      </c>
      <c r="Q2" s="3" t="s">
        <v>2</v>
      </c>
    </row>
    <row r="3" spans="2:17" ht="15.95" customHeight="1">
      <c r="N3" s="33"/>
      <c r="O3" s="33"/>
      <c r="P3" s="33"/>
      <c r="Q3" s="33"/>
    </row>
    <row r="4" spans="2:17" ht="27.75" customHeight="1" thickBot="1">
      <c r="B4" s="166" t="str">
        <f>'1B'!B4</f>
        <v>nr.</v>
      </c>
      <c r="C4" s="168" t="s">
        <v>79</v>
      </c>
      <c r="D4" s="168"/>
      <c r="E4" s="168" t="s">
        <v>80</v>
      </c>
      <c r="F4" s="168"/>
      <c r="G4" s="168" t="s">
        <v>77</v>
      </c>
      <c r="H4" s="168" t="s">
        <v>78</v>
      </c>
      <c r="I4" s="170" t="s">
        <v>84</v>
      </c>
      <c r="J4" s="171"/>
      <c r="K4" s="170" t="s">
        <v>85</v>
      </c>
      <c r="L4" s="172"/>
      <c r="N4" s="33"/>
      <c r="O4" s="33"/>
      <c r="P4" s="33"/>
      <c r="Q4" s="33"/>
    </row>
    <row r="5" spans="2:17" ht="27.75" customHeight="1" thickBot="1">
      <c r="B5" s="167"/>
      <c r="C5" s="34" t="s">
        <v>81</v>
      </c>
      <c r="D5" s="34" t="s">
        <v>82</v>
      </c>
      <c r="E5" s="34" t="s">
        <v>81</v>
      </c>
      <c r="F5" s="34" t="s">
        <v>82</v>
      </c>
      <c r="G5" s="169"/>
      <c r="H5" s="169"/>
      <c r="I5" s="34" t="s">
        <v>86</v>
      </c>
      <c r="J5" s="34" t="s">
        <v>87</v>
      </c>
      <c r="K5" s="34" t="s">
        <v>86</v>
      </c>
      <c r="L5" s="35" t="s">
        <v>88</v>
      </c>
      <c r="N5" s="54" t="s">
        <v>7</v>
      </c>
      <c r="O5" s="33"/>
      <c r="P5" s="33"/>
      <c r="Q5" s="33"/>
    </row>
    <row r="6" spans="2:17" ht="27.75" customHeight="1">
      <c r="B6" s="36">
        <v>1</v>
      </c>
      <c r="C6" s="41">
        <f ca="1">TODAY()</f>
        <v>45727</v>
      </c>
      <c r="D6" s="42"/>
      <c r="E6" s="41"/>
      <c r="F6" s="42"/>
      <c r="G6" s="43"/>
      <c r="H6" s="43"/>
      <c r="I6" s="44"/>
      <c r="J6" s="36">
        <f ca="1">IFERROR(VLOOKUP(C6,calcFRB!$B$3:$D$12,2),"-")</f>
        <v>21.22</v>
      </c>
      <c r="K6" s="44"/>
      <c r="L6" s="36">
        <f ca="1">IFERROR(VLOOKUP(C6,calcFRB!$B$3:$D$12,3),"-")</f>
        <v>159.16999999999999</v>
      </c>
      <c r="N6" s="33"/>
      <c r="O6" s="33"/>
      <c r="P6" s="33"/>
      <c r="Q6" s="33"/>
    </row>
    <row r="7" spans="2:17" ht="27.75" customHeight="1">
      <c r="B7" s="37">
        <v>2</v>
      </c>
      <c r="C7" s="41"/>
      <c r="D7" s="45"/>
      <c r="E7" s="41"/>
      <c r="F7" s="45"/>
      <c r="G7" s="46"/>
      <c r="H7" s="46"/>
      <c r="I7" s="47"/>
      <c r="J7" s="37" t="str">
        <f>IFERROR(VLOOKUP(C7,calcFRB!$B$3:$D$12,2),"-")</f>
        <v>-</v>
      </c>
      <c r="K7" s="47"/>
      <c r="L7" s="37" t="str">
        <f>IFERROR(VLOOKUP(C7,calcFRB!$B$3:$D$12,3),"-")</f>
        <v>-</v>
      </c>
      <c r="N7" s="33"/>
      <c r="O7" s="33"/>
      <c r="P7" s="33"/>
      <c r="Q7" s="33"/>
    </row>
    <row r="8" spans="2:17" ht="27.75" customHeight="1">
      <c r="B8" s="37">
        <v>3</v>
      </c>
      <c r="C8" s="41"/>
      <c r="D8" s="45"/>
      <c r="E8" s="41"/>
      <c r="F8" s="45"/>
      <c r="G8" s="46"/>
      <c r="H8" s="46"/>
      <c r="I8" s="47"/>
      <c r="J8" s="37" t="str">
        <f>IFERROR(VLOOKUP(C8,calcFRB!$B$3:$D$12,2),"-")</f>
        <v>-</v>
      </c>
      <c r="K8" s="47"/>
      <c r="L8" s="37" t="str">
        <f>IFERROR(VLOOKUP(C8,calcFRB!$B$3:$D$12,3),"-")</f>
        <v>-</v>
      </c>
      <c r="N8" s="33"/>
      <c r="O8" s="33"/>
      <c r="P8" s="33"/>
      <c r="Q8" s="33"/>
    </row>
    <row r="9" spans="2:17" ht="27.75" customHeight="1">
      <c r="B9" s="37">
        <v>4</v>
      </c>
      <c r="C9" s="41"/>
      <c r="D9" s="45"/>
      <c r="E9" s="41"/>
      <c r="F9" s="45"/>
      <c r="G9" s="46"/>
      <c r="H9" s="46"/>
      <c r="I9" s="47"/>
      <c r="J9" s="37" t="str">
        <f>IFERROR(VLOOKUP(C9,calcFRB!$B$3:$D$12,2),"-")</f>
        <v>-</v>
      </c>
      <c r="K9" s="47"/>
      <c r="L9" s="37" t="str">
        <f>IFERROR(VLOOKUP(C9,calcFRB!$B$3:$D$12,3),"-")</f>
        <v>-</v>
      </c>
      <c r="N9" s="33"/>
      <c r="O9" s="33"/>
      <c r="P9" s="33"/>
      <c r="Q9" s="33"/>
    </row>
    <row r="10" spans="2:17" ht="27.75" customHeight="1">
      <c r="B10" s="37">
        <v>5</v>
      </c>
      <c r="C10" s="41"/>
      <c r="D10" s="45"/>
      <c r="E10" s="41"/>
      <c r="F10" s="45"/>
      <c r="G10" s="46"/>
      <c r="H10" s="46"/>
      <c r="I10" s="47"/>
      <c r="J10" s="37" t="str">
        <f>IFERROR(VLOOKUP(C10,calcFRB!$B$3:$D$12,2),"-")</f>
        <v>-</v>
      </c>
      <c r="K10" s="47"/>
      <c r="L10" s="37" t="str">
        <f>IFERROR(VLOOKUP(C10,calcFRB!$B$3:$D$12,3),"-")</f>
        <v>-</v>
      </c>
      <c r="N10" s="33"/>
      <c r="O10" s="33"/>
      <c r="P10" s="33"/>
      <c r="Q10" s="33"/>
    </row>
    <row r="11" spans="2:17" ht="27.75" customHeight="1">
      <c r="B11" s="37">
        <v>6</v>
      </c>
      <c r="C11" s="41"/>
      <c r="D11" s="45"/>
      <c r="E11" s="41"/>
      <c r="F11" s="45"/>
      <c r="G11" s="46"/>
      <c r="H11" s="46"/>
      <c r="I11" s="47"/>
      <c r="J11" s="37" t="str">
        <f>IFERROR(VLOOKUP(C11,calcFRB!$B$3:$D$12,2),"-")</f>
        <v>-</v>
      </c>
      <c r="K11" s="47"/>
      <c r="L11" s="37" t="str">
        <f>IFERROR(VLOOKUP(C11,calcFRB!$B$3:$D$12,3),"-")</f>
        <v>-</v>
      </c>
      <c r="N11" s="33"/>
      <c r="O11" s="33"/>
      <c r="P11" s="33"/>
      <c r="Q11" s="33"/>
    </row>
    <row r="12" spans="2:17" ht="27.75" customHeight="1">
      <c r="B12" s="37">
        <v>7</v>
      </c>
      <c r="C12" s="41"/>
      <c r="D12" s="45"/>
      <c r="E12" s="41"/>
      <c r="F12" s="45"/>
      <c r="G12" s="46"/>
      <c r="H12" s="46"/>
      <c r="I12" s="47"/>
      <c r="J12" s="37" t="str">
        <f>IFERROR(VLOOKUP(C12,calcFRB!$B$3:$D$12,2),"-")</f>
        <v>-</v>
      </c>
      <c r="K12" s="47"/>
      <c r="L12" s="37" t="str">
        <f>IFERROR(VLOOKUP(C12,calcFRB!$B$3:$D$12,3),"-")</f>
        <v>-</v>
      </c>
      <c r="N12" s="33"/>
      <c r="O12" s="33"/>
      <c r="P12" s="33"/>
      <c r="Q12" s="33"/>
    </row>
    <row r="13" spans="2:17" ht="27.75" customHeight="1">
      <c r="B13" s="37">
        <v>8</v>
      </c>
      <c r="C13" s="41"/>
      <c r="D13" s="45"/>
      <c r="E13" s="41"/>
      <c r="F13" s="45"/>
      <c r="G13" s="46"/>
      <c r="H13" s="46"/>
      <c r="I13" s="47"/>
      <c r="J13" s="37" t="str">
        <f>IFERROR(VLOOKUP(C13,calcFRB!$B$3:$D$12,2),"-")</f>
        <v>-</v>
      </c>
      <c r="K13" s="47"/>
      <c r="L13" s="37" t="str">
        <f>IFERROR(VLOOKUP(C13,calcFRB!$B$3:$D$12,3),"-")</f>
        <v>-</v>
      </c>
      <c r="N13" s="33"/>
      <c r="O13" s="33"/>
      <c r="P13" s="33"/>
      <c r="Q13" s="33"/>
    </row>
    <row r="14" spans="2:17" ht="27.75" customHeight="1">
      <c r="B14" s="37">
        <v>9</v>
      </c>
      <c r="C14" s="41"/>
      <c r="D14" s="45"/>
      <c r="E14" s="41"/>
      <c r="F14" s="45"/>
      <c r="G14" s="46"/>
      <c r="H14" s="46"/>
      <c r="I14" s="47"/>
      <c r="J14" s="37" t="str">
        <f>IFERROR(VLOOKUP(C14,calcFRB!$B$3:$D$12,2),"-")</f>
        <v>-</v>
      </c>
      <c r="K14" s="47"/>
      <c r="L14" s="37" t="str">
        <f>IFERROR(VLOOKUP(C14,calcFRB!$B$3:$D$12,3),"-")</f>
        <v>-</v>
      </c>
      <c r="N14" s="33"/>
      <c r="O14" s="33"/>
      <c r="P14" s="33"/>
      <c r="Q14" s="33"/>
    </row>
    <row r="15" spans="2:17" ht="27.75" customHeight="1">
      <c r="B15" s="37">
        <v>10</v>
      </c>
      <c r="C15" s="41"/>
      <c r="D15" s="45"/>
      <c r="E15" s="41"/>
      <c r="F15" s="45"/>
      <c r="G15" s="46"/>
      <c r="H15" s="46"/>
      <c r="I15" s="47"/>
      <c r="J15" s="37" t="str">
        <f>IFERROR(VLOOKUP(C15,calcFRB!$B$3:$D$12,2),"-")</f>
        <v>-</v>
      </c>
      <c r="K15" s="47"/>
      <c r="L15" s="37" t="str">
        <f>IFERROR(VLOOKUP(C15,calcFRB!$B$3:$D$12,3),"-")</f>
        <v>-</v>
      </c>
      <c r="N15" s="33"/>
      <c r="O15" s="33"/>
      <c r="P15" s="33"/>
      <c r="Q15" s="33"/>
    </row>
    <row r="16" spans="2:17" ht="27.75" customHeight="1">
      <c r="B16" s="38" t="s">
        <v>89</v>
      </c>
      <c r="C16" s="39"/>
      <c r="D16" s="173"/>
      <c r="E16" s="140"/>
      <c r="F16" s="140"/>
      <c r="G16" s="141"/>
      <c r="H16" s="38" t="s">
        <v>91</v>
      </c>
      <c r="I16" s="39"/>
      <c r="J16" s="174"/>
      <c r="K16" s="151"/>
      <c r="L16" s="152"/>
      <c r="N16" s="40"/>
      <c r="O16" s="40"/>
      <c r="P16" s="40"/>
      <c r="Q16" s="40"/>
    </row>
    <row r="17" spans="1:17" ht="27.75" customHeight="1">
      <c r="B17" s="38" t="s">
        <v>81</v>
      </c>
      <c r="C17" s="39"/>
      <c r="D17" s="173"/>
      <c r="E17" s="140"/>
      <c r="F17" s="140"/>
      <c r="G17" s="141"/>
      <c r="H17" s="38" t="s">
        <v>93</v>
      </c>
      <c r="I17" s="39"/>
      <c r="J17" s="173"/>
      <c r="K17" s="140"/>
      <c r="L17" s="141"/>
      <c r="N17" s="40"/>
      <c r="O17" s="40"/>
      <c r="P17" s="40"/>
      <c r="Q17" s="40"/>
    </row>
    <row r="18" spans="1:17" ht="27.75" customHeight="1">
      <c r="B18" s="38" t="s">
        <v>90</v>
      </c>
      <c r="C18" s="39"/>
      <c r="D18" s="173"/>
      <c r="E18" s="140"/>
      <c r="F18" s="140"/>
      <c r="G18" s="141"/>
      <c r="H18" s="175" t="s">
        <v>92</v>
      </c>
      <c r="I18" s="176"/>
      <c r="J18" s="177">
        <f ca="1">SUMPRODUCT(I6:I15,J6:J15)+SUMPRODUCT(K6:K15,L6:L15)</f>
        <v>0</v>
      </c>
      <c r="K18" s="178"/>
      <c r="L18" s="179"/>
      <c r="N18" s="40"/>
      <c r="O18" s="40"/>
      <c r="P18" s="40"/>
      <c r="Q18" s="40"/>
    </row>
    <row r="19" spans="1:17" ht="15.95" customHeight="1">
      <c r="N19" s="33"/>
      <c r="O19" s="33"/>
      <c r="P19" s="33"/>
      <c r="Q19" s="33"/>
    </row>
    <row r="20" spans="1:17" ht="15.95" customHeight="1">
      <c r="A20" s="33"/>
      <c r="B20" s="33"/>
      <c r="C20" s="33"/>
      <c r="D20" s="33"/>
      <c r="E20" s="33"/>
      <c r="F20" s="33"/>
      <c r="G20" s="33"/>
      <c r="H20" s="33"/>
      <c r="I20" s="33"/>
      <c r="J20" s="33"/>
      <c r="K20" s="33"/>
      <c r="L20" s="33"/>
      <c r="M20" s="33"/>
      <c r="N20" s="33"/>
      <c r="O20" s="33"/>
      <c r="P20" s="33"/>
      <c r="Q20" s="33"/>
    </row>
  </sheetData>
  <sheetProtection algorithmName="SHA-512" hashValue="EUWclQe3VVh8nEMmi7COp4mkbg7Gm9dymFA2E9VyLa4069uiPpIh9i66Vrot+oD2N+4FVOzk7sHYX6/To2xXZQ==" saltValue="UJ1kIymlWl78+VZ5SymTIQ==" spinCount="100000" sheet="1" objects="1" scenarios="1"/>
  <mergeCells count="15">
    <mergeCell ref="D16:G16"/>
    <mergeCell ref="J16:L16"/>
    <mergeCell ref="D17:G17"/>
    <mergeCell ref="J17:L17"/>
    <mergeCell ref="D18:G18"/>
    <mergeCell ref="H18:I18"/>
    <mergeCell ref="J18:L18"/>
    <mergeCell ref="B2:L2"/>
    <mergeCell ref="B4:B5"/>
    <mergeCell ref="C4:D4"/>
    <mergeCell ref="E4:F4"/>
    <mergeCell ref="G4:G5"/>
    <mergeCell ref="H4:H5"/>
    <mergeCell ref="I4:J4"/>
    <mergeCell ref="K4:L4"/>
  </mergeCells>
  <hyperlinks>
    <hyperlink ref="N5" location="'2FRB'!A1" tooltip="Les taux" display="i" xr:uid="{025A654B-8E0A-4014-91F2-0F5FAAD743BD}"/>
    <hyperlink ref="N2" location="'Home FR B'!A1" tooltip="Home" display="Ç" xr:uid="{EC0FE154-68E3-48D2-8439-68F978E65766}"/>
    <hyperlink ref="Q2" location="'2FRB'!A1" tooltip="suivante" display="Æ" xr:uid="{C408C46E-A6E1-44AD-8A5C-EDDE615D68F7}"/>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3">
        <x14:dataValidation type="date" operator="greaterThanOrEqual" allowBlank="1" showInputMessage="1" showErrorMessage="1" errorTitle="Indiquez une date" xr:uid="{D9F861D2-B32E-4B49-ADDC-9E5A90EA8F74}">
          <x14:formula1>
            <xm:f>calcFRB!D3</xm:f>
          </x14:formula1>
          <xm:sqref>E6:E15</xm:sqref>
        </x14:dataValidation>
        <x14:dataValidation type="date" operator="greaterThanOrEqual" allowBlank="1" showInputMessage="1" showErrorMessage="1" errorTitle="Indiquez une date" xr:uid="{5B8D6B00-2E92-441C-99FF-C61E0A2CD58F}">
          <x14:formula1>
            <xm:f>calcFRB!$B$3</xm:f>
          </x14:formula1>
          <xm:sqref>C7:C15</xm:sqref>
        </x14:dataValidation>
        <x14:dataValidation type="date" operator="greaterThanOrEqual" allowBlank="1" showInputMessage="1" showErrorMessage="1" errorTitle="Vul de datum correct in" xr:uid="{4D23EED2-9288-4B8F-BAC3-0F3752B369A5}">
          <x14:formula1>
            <xm:f>calcB!$B$3</xm:f>
          </x14:formula1>
          <xm:sqref>C6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372FC-388F-4C24-91F0-2ECC85EA3531}">
  <sheetPr codeName="Sheet12">
    <tabColor theme="8" tint="0.79998168889431442"/>
    <pageSetUpPr autoPageBreaks="0" fitToPage="1"/>
  </sheetPr>
  <dimension ref="A1:I18"/>
  <sheetViews>
    <sheetView showGridLines="0" showRowColHeaders="0" zoomScaleNormal="120" workbookViewId="0"/>
  </sheetViews>
  <sheetFormatPr defaultColWidth="9.140625" defaultRowHeight="15.95" customHeight="1"/>
  <cols>
    <col min="1" max="1" width="5.7109375" style="63" customWidth="1"/>
    <col min="2" max="2" width="46.7109375" style="63" bestFit="1" customWidth="1"/>
    <col min="3" max="3" width="39.42578125" style="63" customWidth="1"/>
    <col min="4" max="4" width="40" style="63" customWidth="1"/>
    <col min="5" max="5" width="5.7109375" style="64" customWidth="1"/>
    <col min="6" max="36" width="5.7109375" style="63" customWidth="1"/>
    <col min="37" max="16384" width="9.140625" style="63"/>
  </cols>
  <sheetData>
    <row r="1" spans="2:9" ht="15.95" customHeight="1" thickBot="1">
      <c r="F1" s="29"/>
      <c r="G1" s="30"/>
      <c r="H1" s="30"/>
      <c r="I1" s="31"/>
    </row>
    <row r="2" spans="2:9" ht="30" customHeight="1" thickBot="1">
      <c r="B2" s="165" t="s">
        <v>58</v>
      </c>
      <c r="C2" s="165"/>
      <c r="D2" s="165"/>
      <c r="E2" s="65"/>
      <c r="F2" s="2" t="s">
        <v>0</v>
      </c>
      <c r="G2" s="32" t="s">
        <v>7</v>
      </c>
      <c r="H2" s="3" t="s">
        <v>1</v>
      </c>
      <c r="I2" s="1" t="s">
        <v>2</v>
      </c>
    </row>
    <row r="3" spans="2:9" ht="15.95" customHeight="1">
      <c r="B3" s="66"/>
      <c r="C3" s="66"/>
      <c r="F3" s="67"/>
      <c r="G3" s="67"/>
      <c r="H3" s="67"/>
      <c r="I3" s="67"/>
    </row>
    <row r="4" spans="2:9" ht="15.95" customHeight="1">
      <c r="B4" s="81" t="s">
        <v>66</v>
      </c>
      <c r="C4" s="71"/>
      <c r="F4" s="67"/>
      <c r="G4" s="67"/>
      <c r="H4" s="67"/>
      <c r="I4" s="67"/>
    </row>
    <row r="5" spans="2:9" ht="30" customHeight="1">
      <c r="B5" s="137" t="s">
        <v>67</v>
      </c>
      <c r="C5" s="72" t="s">
        <v>62</v>
      </c>
      <c r="D5" s="72" t="s">
        <v>63</v>
      </c>
      <c r="F5" s="67"/>
      <c r="G5" s="67"/>
      <c r="H5" s="67"/>
      <c r="I5" s="67"/>
    </row>
    <row r="6" spans="2:9" ht="30" customHeight="1">
      <c r="B6" s="137"/>
      <c r="C6" s="73" t="s">
        <v>64</v>
      </c>
      <c r="D6" s="73" t="s">
        <v>65</v>
      </c>
      <c r="F6" s="67"/>
      <c r="G6" s="67"/>
      <c r="H6" s="67"/>
      <c r="I6" s="67"/>
    </row>
    <row r="7" spans="2:9" ht="19.5" customHeight="1">
      <c r="B7" s="74" t="s">
        <v>121</v>
      </c>
      <c r="C7" s="75">
        <v>17.75</v>
      </c>
      <c r="D7" s="75">
        <v>133.18</v>
      </c>
      <c r="F7" s="67"/>
      <c r="G7" s="67"/>
      <c r="H7" s="67"/>
      <c r="I7" s="67"/>
    </row>
    <row r="8" spans="2:9" ht="19.5" customHeight="1">
      <c r="B8" s="74" t="s">
        <v>68</v>
      </c>
      <c r="C8" s="75">
        <v>18.11</v>
      </c>
      <c r="D8" s="75">
        <v>135.85</v>
      </c>
      <c r="F8" s="67"/>
      <c r="G8" s="67"/>
      <c r="H8" s="67"/>
      <c r="I8" s="67"/>
    </row>
    <row r="9" spans="2:9" ht="19.5" customHeight="1">
      <c r="B9" s="74" t="s">
        <v>69</v>
      </c>
      <c r="C9" s="75">
        <v>18.47</v>
      </c>
      <c r="D9" s="75">
        <v>138.57</v>
      </c>
      <c r="F9" s="67"/>
      <c r="G9" s="67"/>
      <c r="H9" s="67"/>
      <c r="I9" s="67"/>
    </row>
    <row r="10" spans="2:9" ht="19.5" customHeight="1">
      <c r="B10" s="74" t="s">
        <v>70</v>
      </c>
      <c r="C10" s="75">
        <v>18.84</v>
      </c>
      <c r="D10" s="75">
        <v>141.33000000000001</v>
      </c>
      <c r="F10" s="67"/>
      <c r="G10" s="67"/>
      <c r="H10" s="67"/>
      <c r="I10" s="67"/>
    </row>
    <row r="11" spans="2:9" ht="19.5" customHeight="1">
      <c r="B11" s="74" t="s">
        <v>71</v>
      </c>
      <c r="C11" s="75">
        <v>19.22</v>
      </c>
      <c r="D11" s="75">
        <v>144.16</v>
      </c>
      <c r="F11" s="67"/>
      <c r="G11" s="67"/>
      <c r="H11" s="67"/>
      <c r="I11" s="67"/>
    </row>
    <row r="12" spans="2:9" ht="19.5" customHeight="1">
      <c r="B12" s="74" t="s">
        <v>72</v>
      </c>
      <c r="C12" s="75">
        <v>19.600000000000001</v>
      </c>
      <c r="D12" s="75">
        <v>147.05000000000001</v>
      </c>
      <c r="F12" s="67"/>
      <c r="G12" s="67"/>
      <c r="H12" s="67"/>
      <c r="I12" s="67"/>
    </row>
    <row r="13" spans="2:9" ht="19.5" customHeight="1">
      <c r="B13" s="74" t="s">
        <v>73</v>
      </c>
      <c r="C13" s="75">
        <v>19.989999999999998</v>
      </c>
      <c r="D13" s="75">
        <v>149.99</v>
      </c>
      <c r="F13" s="67"/>
      <c r="G13" s="67"/>
      <c r="H13" s="67"/>
      <c r="I13" s="67"/>
    </row>
    <row r="14" spans="2:9" ht="19.5" customHeight="1">
      <c r="B14" s="74" t="s">
        <v>124</v>
      </c>
      <c r="C14" s="75">
        <v>20.39</v>
      </c>
      <c r="D14" s="75">
        <v>152.99</v>
      </c>
      <c r="F14" s="67"/>
      <c r="G14" s="67"/>
      <c r="H14" s="67"/>
      <c r="I14" s="67"/>
    </row>
    <row r="15" spans="2:9" ht="19.5" customHeight="1">
      <c r="B15" s="74" t="s">
        <v>127</v>
      </c>
      <c r="C15" s="104">
        <v>20.8</v>
      </c>
      <c r="D15" s="75">
        <v>156.05000000000001</v>
      </c>
      <c r="F15" s="67"/>
      <c r="G15" s="67"/>
      <c r="H15" s="67"/>
      <c r="I15" s="67"/>
    </row>
    <row r="16" spans="2:9" ht="19.5" customHeight="1">
      <c r="B16" s="74" t="s">
        <v>128</v>
      </c>
      <c r="C16" s="104">
        <v>21.22</v>
      </c>
      <c r="D16" s="75">
        <v>159.16999999999999</v>
      </c>
      <c r="F16" s="67"/>
      <c r="G16" s="67"/>
      <c r="H16" s="67"/>
      <c r="I16" s="67"/>
    </row>
    <row r="17" spans="1:9" ht="15.95" customHeight="1">
      <c r="F17" s="67"/>
      <c r="G17" s="67"/>
      <c r="H17" s="67"/>
      <c r="I17" s="67"/>
    </row>
    <row r="18" spans="1:9" ht="15.95" customHeight="1">
      <c r="A18" s="67"/>
      <c r="B18" s="67"/>
      <c r="C18" s="67"/>
      <c r="D18" s="67"/>
      <c r="E18" s="67"/>
      <c r="F18" s="67"/>
      <c r="G18" s="67"/>
      <c r="H18" s="67"/>
      <c r="I18" s="67"/>
    </row>
  </sheetData>
  <sheetProtection algorithmName="SHA-512" hashValue="FW/5W67yZUnj6KV9Cabq6uKGFEemzZp4flIG2bqudjt8vK3DuHdWo7wHhTyK0tiEAlAvE9AkOR04MzpL0YVGCw==" saltValue="UBgMLRx/A6VHUPPaAdoqcg==" spinCount="100000" sheet="1" objects="1" scenarios="1"/>
  <mergeCells count="2">
    <mergeCell ref="B2:D2"/>
    <mergeCell ref="B5:B6"/>
  </mergeCells>
  <hyperlinks>
    <hyperlink ref="F2" location="'Home FR B'!A1" tooltip="Home" display="Ç" xr:uid="{E81AE4A3-7CB0-4070-91E3-5B7849DD0A83}"/>
    <hyperlink ref="H2" location="'1FRB'!A1" tooltip="retour" display="Å" xr:uid="{75289490-853E-4739-B464-140DFC5CDD86}"/>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EC37-2E78-4DD5-BCDA-CCE82A39E155}">
  <sheetPr codeName="Sheet14">
    <tabColor theme="8" tint="0.79998168889431442"/>
  </sheetPr>
  <dimension ref="B2:F13"/>
  <sheetViews>
    <sheetView showGridLines="0" showRowColHeaders="0" workbookViewId="0"/>
  </sheetViews>
  <sheetFormatPr defaultColWidth="9" defaultRowHeight="11.25"/>
  <cols>
    <col min="2" max="2" width="26.85546875" bestFit="1" customWidth="1"/>
    <col min="3" max="3" width="17.28515625" bestFit="1" customWidth="1"/>
    <col min="4" max="4" width="15" bestFit="1" customWidth="1"/>
  </cols>
  <sheetData>
    <row r="2" spans="2:6">
      <c r="B2" t="s">
        <v>50</v>
      </c>
      <c r="C2" s="48" t="s">
        <v>13</v>
      </c>
      <c r="D2" s="48" t="s">
        <v>14</v>
      </c>
    </row>
    <row r="3" spans="2:6">
      <c r="B3" s="49">
        <v>44470</v>
      </c>
      <c r="C3" s="26">
        <v>17.75</v>
      </c>
      <c r="D3" s="26">
        <v>133.18</v>
      </c>
    </row>
    <row r="4" spans="2:6">
      <c r="B4" s="49">
        <v>44593</v>
      </c>
      <c r="C4" s="26">
        <v>18.11</v>
      </c>
      <c r="D4" s="26">
        <v>135.85</v>
      </c>
    </row>
    <row r="5" spans="2:6">
      <c r="B5" s="49">
        <v>44652</v>
      </c>
      <c r="C5" s="26">
        <v>18.47</v>
      </c>
      <c r="D5" s="26">
        <v>138.57</v>
      </c>
    </row>
    <row r="6" spans="2:6">
      <c r="B6" s="49">
        <v>44713</v>
      </c>
      <c r="C6" s="26">
        <v>18.84</v>
      </c>
      <c r="D6" s="26">
        <v>141.33000000000001</v>
      </c>
    </row>
    <row r="7" spans="2:6">
      <c r="B7" s="49">
        <v>44805</v>
      </c>
      <c r="C7" s="26">
        <v>19.22</v>
      </c>
      <c r="D7" s="26">
        <v>144.16</v>
      </c>
    </row>
    <row r="8" spans="2:6">
      <c r="B8" s="49">
        <v>44896</v>
      </c>
      <c r="C8" s="26">
        <v>19.600000000000001</v>
      </c>
      <c r="D8" s="26">
        <v>147.05000000000001</v>
      </c>
    </row>
    <row r="9" spans="2:6">
      <c r="B9" s="49">
        <v>44927</v>
      </c>
      <c r="C9" s="26">
        <v>19.989999999999998</v>
      </c>
      <c r="D9" s="26">
        <v>149.99</v>
      </c>
    </row>
    <row r="10" spans="2:6">
      <c r="B10" s="49">
        <v>45261</v>
      </c>
      <c r="C10" s="26">
        <v>20.39</v>
      </c>
      <c r="D10" s="26">
        <v>152.99</v>
      </c>
    </row>
    <row r="11" spans="2:6">
      <c r="B11" s="49">
        <v>45444</v>
      </c>
      <c r="C11" s="26">
        <v>20.8</v>
      </c>
      <c r="D11" s="26">
        <v>156.05000000000001</v>
      </c>
    </row>
    <row r="12" spans="2:6">
      <c r="B12" s="49">
        <v>45717</v>
      </c>
      <c r="C12" s="26">
        <v>21.22</v>
      </c>
      <c r="D12" s="26">
        <v>159.16999999999999</v>
      </c>
      <c r="E12" s="26"/>
      <c r="F12" s="26"/>
    </row>
    <row r="13" spans="2:6">
      <c r="B13" s="49"/>
      <c r="C13" s="26"/>
      <c r="D13" s="26"/>
    </row>
  </sheetData>
  <sheetProtection algorithmName="SHA-512" hashValue="bLQHJK/qXXBotwHbyu64z7N8sBkaItVteNcQqFpi1wbsv95zwmJyrxCTKETDRAAkcR//eVD/CSROTJ8HnALWnQ==" saltValue="YIBGqhxB08w2jVXGfkwsvw==" spinCount="100000" sheet="1" objects="1" scenarios="1"/>
  <conditionalFormatting sqref="B3:C13">
    <cfRule type="cellIs" dxfId="2" priority="1" stopIfTrue="1" operator="equal">
      <formula>0</formula>
    </cfRule>
  </conditionalFormatting>
  <conditionalFormatting sqref="C2">
    <cfRule type="cellIs" dxfId="1" priority="8" stopIfTrue="1" operator="equal">
      <formula>0</formula>
    </cfRule>
  </conditionalFormatting>
  <conditionalFormatting sqref="E12">
    <cfRule type="cellIs" dxfId="0"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194E-BB8E-4BDB-9BF2-0D8760FF2D38}">
  <sheetPr>
    <tabColor theme="0" tint="-4.9989318521683403E-2"/>
  </sheetPr>
  <dimension ref="B2:G73"/>
  <sheetViews>
    <sheetView showGridLines="0" showRowColHeaders="0" workbookViewId="0"/>
  </sheetViews>
  <sheetFormatPr defaultRowHeight="12"/>
  <cols>
    <col min="1" max="1" width="9.140625" style="85"/>
    <col min="2" max="2" width="23.7109375" style="85" bestFit="1" customWidth="1"/>
    <col min="3" max="3" width="34.140625" style="85" bestFit="1" customWidth="1"/>
    <col min="4" max="4" width="87.140625" style="85" bestFit="1" customWidth="1"/>
    <col min="5" max="5" width="9.140625" style="85"/>
    <col min="6" max="6" width="84" style="85" customWidth="1"/>
    <col min="7" max="7" width="68" style="85" customWidth="1"/>
    <col min="8" max="16384" width="9.140625" style="85"/>
  </cols>
  <sheetData>
    <row r="2" spans="2:6" ht="30.75" customHeight="1">
      <c r="B2" s="184" t="str" cm="1">
        <f t="array" aca="1" ref="B2" ca="1">CELL("filename")</f>
        <v>https://els1.sharepoint.com/teams/ToolsSolutions/Documents partages/Ber_Phil/aUpdate Tools/Updates 2025/31 Forfait binnenlandse dagvergoeding/[Forfaitaire binnenlandse dagvergoedingMASTER.xlsx]EDISEC</v>
      </c>
      <c r="C2" s="184"/>
      <c r="D2" s="184"/>
      <c r="E2" s="85">
        <v>142</v>
      </c>
      <c r="F2" s="86" t="str">
        <f ca="1">LEFT(B2,E2)</f>
        <v>https://els1.sharepoint.com/teams/ToolsSolutions/Documents partages/Ber_Phil/aUpdate Tools/Updates 2025/31 Forfait binnenlandse dagvergoeding/</v>
      </c>
    </row>
    <row r="4" spans="2:6" ht="33" customHeight="1">
      <c r="B4" s="87" t="s">
        <v>94</v>
      </c>
      <c r="C4" s="185" t="str">
        <f ca="1">$F$2&amp;"TIQ_"&amp;D16</f>
        <v>https://els1.sharepoint.com/teams/ToolsSolutions/Documents partages/Ber_Phil/aUpdate Tools/Updates 2025/31 Forfait binnenlandse dagvergoeding/TIQ_Forfaitaire binnenlandse dagvergoeding.xlsx</v>
      </c>
      <c r="D4" s="185"/>
      <c r="E4" s="85">
        <f ca="1">LEN(C4)</f>
        <v>189</v>
      </c>
    </row>
    <row r="5" spans="2:6" ht="33" customHeight="1">
      <c r="B5" s="88" t="s">
        <v>95</v>
      </c>
      <c r="C5" s="186" t="str">
        <f ca="1">$F$2&amp;"TIQ_"&amp;D25</f>
        <v>https://els1.sharepoint.com/teams/ToolsSolutions/Documents partages/Ber_Phil/aUpdate Tools/Updates 2025/31 Forfait binnenlandse dagvergoeding/TIQ_ Indemnité journalière forfaitaire pour un déplacement en Belgique.xlsx</v>
      </c>
      <c r="D5" s="187"/>
      <c r="E5" s="85">
        <f ca="1">LEN(C5)</f>
        <v>217</v>
      </c>
    </row>
    <row r="6" spans="2:6" ht="33" customHeight="1">
      <c r="B6" s="89" t="s">
        <v>96</v>
      </c>
      <c r="C6" s="188" t="str">
        <f ca="1">$F$2&amp;"BIC_"&amp;D37</f>
        <v>https://els1.sharepoint.com/teams/ToolsSolutions/Documents partages/Ber_Phil/aUpdate Tools/Updates 2025/31 Forfait binnenlandse dagvergoeding/BIC_Forfaitaire binnenlandse dagvergoeding.xlsx</v>
      </c>
      <c r="D6" s="188"/>
      <c r="E6" s="85">
        <f ca="1">LEN(C6)</f>
        <v>189</v>
      </c>
    </row>
    <row r="7" spans="2:6" ht="33" customHeight="1">
      <c r="B7" s="90" t="s">
        <v>97</v>
      </c>
      <c r="C7" s="189" t="str">
        <f ca="1">$F$2&amp;"BIC_"&amp;D46</f>
        <v>https://els1.sharepoint.com/teams/ToolsSolutions/Documents partages/Ber_Phil/aUpdate Tools/Updates 2025/31 Forfait binnenlandse dagvergoeding/BIC_ Indemnité journalière forfaitaire pour un déplacement en Belgique.xlsx</v>
      </c>
      <c r="D7" s="189"/>
      <c r="E7" s="85">
        <f ca="1">LEN(C7)</f>
        <v>217</v>
      </c>
    </row>
    <row r="9" spans="2:6">
      <c r="B9" s="91" t="s">
        <v>98</v>
      </c>
    </row>
    <row r="10" spans="2:6">
      <c r="B10" s="92" t="str">
        <f>D35&amp;"-"&amp;D44&amp;"-"&amp;D14&amp;"-"&amp;D23</f>
        <v>473247-473246-422472-422558</v>
      </c>
    </row>
    <row r="11" spans="2:6">
      <c r="B11" s="93"/>
    </row>
    <row r="12" spans="2:6">
      <c r="B12" s="85" t="s">
        <v>99</v>
      </c>
    </row>
    <row r="13" spans="2:6">
      <c r="B13" s="181" t="s">
        <v>100</v>
      </c>
      <c r="C13" s="182"/>
      <c r="D13" s="183"/>
    </row>
    <row r="14" spans="2:6">
      <c r="B14" s="190" t="s">
        <v>101</v>
      </c>
      <c r="C14" s="94" t="s">
        <v>102</v>
      </c>
      <c r="D14" s="95">
        <v>422472</v>
      </c>
    </row>
    <row r="15" spans="2:6">
      <c r="B15" s="191"/>
      <c r="C15" s="94" t="s">
        <v>103</v>
      </c>
      <c r="D15" s="96" t="s">
        <v>16</v>
      </c>
    </row>
    <row r="16" spans="2:6">
      <c r="B16" s="191"/>
      <c r="C16" s="94" t="s">
        <v>104</v>
      </c>
      <c r="D16" s="96" t="s">
        <v>117</v>
      </c>
    </row>
    <row r="17" spans="2:4">
      <c r="B17" s="191"/>
      <c r="C17" s="94" t="s">
        <v>105</v>
      </c>
      <c r="D17" s="97" t="s">
        <v>106</v>
      </c>
    </row>
    <row r="18" spans="2:4">
      <c r="B18" s="191"/>
      <c r="C18" s="97" t="s">
        <v>107</v>
      </c>
      <c r="D18" s="97" t="s">
        <v>108</v>
      </c>
    </row>
    <row r="19" spans="2:4">
      <c r="B19" s="191"/>
      <c r="C19" s="94" t="s">
        <v>109</v>
      </c>
      <c r="D19" s="97" t="s">
        <v>108</v>
      </c>
    </row>
    <row r="20" spans="2:4">
      <c r="B20" s="191"/>
      <c r="C20" s="94" t="s">
        <v>110</v>
      </c>
      <c r="D20" s="97" t="s">
        <v>129</v>
      </c>
    </row>
    <row r="21" spans="2:4">
      <c r="B21" s="191"/>
      <c r="C21" s="94" t="s">
        <v>111</v>
      </c>
      <c r="D21" s="97" t="s">
        <v>108</v>
      </c>
    </row>
    <row r="22" spans="2:4">
      <c r="B22" s="192"/>
      <c r="C22" s="94" t="s">
        <v>112</v>
      </c>
      <c r="D22" s="97" t="s">
        <v>113</v>
      </c>
    </row>
    <row r="23" spans="2:4">
      <c r="B23" s="190" t="s">
        <v>114</v>
      </c>
      <c r="C23" s="94" t="s">
        <v>102</v>
      </c>
      <c r="D23" s="95">
        <v>422558</v>
      </c>
    </row>
    <row r="24" spans="2:4">
      <c r="B24" s="191"/>
      <c r="C24" s="94" t="s">
        <v>103</v>
      </c>
      <c r="D24" s="96" t="s">
        <v>118</v>
      </c>
    </row>
    <row r="25" spans="2:4">
      <c r="B25" s="191"/>
      <c r="C25" s="94" t="s">
        <v>104</v>
      </c>
      <c r="D25" s="96" t="s">
        <v>119</v>
      </c>
    </row>
    <row r="26" spans="2:4">
      <c r="B26" s="191"/>
      <c r="C26" s="94" t="s">
        <v>105</v>
      </c>
      <c r="D26" s="97" t="s">
        <v>106</v>
      </c>
    </row>
    <row r="27" spans="2:4">
      <c r="B27" s="191"/>
      <c r="C27" s="97" t="s">
        <v>107</v>
      </c>
      <c r="D27" s="97" t="s">
        <v>108</v>
      </c>
    </row>
    <row r="28" spans="2:4">
      <c r="B28" s="191"/>
      <c r="C28" s="94" t="s">
        <v>109</v>
      </c>
      <c r="D28" s="97" t="s">
        <v>108</v>
      </c>
    </row>
    <row r="29" spans="2:4">
      <c r="B29" s="191"/>
      <c r="C29" s="94" t="s">
        <v>110</v>
      </c>
      <c r="D29" s="97" t="s">
        <v>129</v>
      </c>
    </row>
    <row r="30" spans="2:4">
      <c r="B30" s="191"/>
      <c r="C30" s="94" t="s">
        <v>111</v>
      </c>
      <c r="D30" s="97" t="s">
        <v>108</v>
      </c>
    </row>
    <row r="31" spans="2:4">
      <c r="B31" s="192"/>
      <c r="C31" s="94" t="s">
        <v>112</v>
      </c>
      <c r="D31" s="97" t="s">
        <v>113</v>
      </c>
    </row>
    <row r="33" spans="2:7">
      <c r="B33" s="85" t="s">
        <v>115</v>
      </c>
      <c r="D33" s="102"/>
    </row>
    <row r="34" spans="2:7">
      <c r="B34" s="193" t="s">
        <v>100</v>
      </c>
      <c r="C34" s="194"/>
      <c r="D34" s="195"/>
    </row>
    <row r="35" spans="2:7">
      <c r="B35" s="190" t="s">
        <v>101</v>
      </c>
      <c r="C35" s="94" t="s">
        <v>102</v>
      </c>
      <c r="D35" s="95">
        <v>473247</v>
      </c>
    </row>
    <row r="36" spans="2:7">
      <c r="B36" s="191"/>
      <c r="C36" s="94" t="s">
        <v>103</v>
      </c>
      <c r="D36" s="96" t="s">
        <v>16</v>
      </c>
    </row>
    <row r="37" spans="2:7">
      <c r="B37" s="191"/>
      <c r="C37" s="94" t="s">
        <v>116</v>
      </c>
      <c r="D37" s="96" t="s">
        <v>117</v>
      </c>
    </row>
    <row r="38" spans="2:7">
      <c r="B38" s="191"/>
      <c r="C38" s="94" t="s">
        <v>105</v>
      </c>
      <c r="D38" s="97" t="s">
        <v>106</v>
      </c>
    </row>
    <row r="39" spans="2:7">
      <c r="B39" s="191"/>
      <c r="C39" s="97" t="s">
        <v>107</v>
      </c>
      <c r="D39" s="97" t="s">
        <v>108</v>
      </c>
      <c r="G39" s="98"/>
    </row>
    <row r="40" spans="2:7">
      <c r="B40" s="191"/>
      <c r="C40" s="94" t="s">
        <v>109</v>
      </c>
      <c r="D40" s="97" t="s">
        <v>108</v>
      </c>
    </row>
    <row r="41" spans="2:7">
      <c r="B41" s="191"/>
      <c r="C41" s="94" t="s">
        <v>110</v>
      </c>
      <c r="D41" s="97" t="s">
        <v>129</v>
      </c>
    </row>
    <row r="42" spans="2:7">
      <c r="B42" s="191"/>
      <c r="C42" s="94" t="s">
        <v>111</v>
      </c>
      <c r="D42" s="97" t="s">
        <v>108</v>
      </c>
    </row>
    <row r="43" spans="2:7">
      <c r="B43" s="192"/>
      <c r="C43" s="94" t="s">
        <v>112</v>
      </c>
      <c r="D43" s="97" t="s">
        <v>113</v>
      </c>
    </row>
    <row r="44" spans="2:7">
      <c r="B44" s="190" t="s">
        <v>114</v>
      </c>
      <c r="C44" s="94" t="s">
        <v>102</v>
      </c>
      <c r="D44" s="95">
        <v>473246</v>
      </c>
      <c r="F44" s="98"/>
    </row>
    <row r="45" spans="2:7">
      <c r="B45" s="191"/>
      <c r="C45" s="94" t="s">
        <v>103</v>
      </c>
      <c r="D45" s="96" t="s">
        <v>118</v>
      </c>
    </row>
    <row r="46" spans="2:7">
      <c r="B46" s="191"/>
      <c r="C46" s="94" t="s">
        <v>116</v>
      </c>
      <c r="D46" s="96" t="s">
        <v>119</v>
      </c>
    </row>
    <row r="47" spans="2:7">
      <c r="B47" s="191"/>
      <c r="C47" s="94" t="s">
        <v>105</v>
      </c>
      <c r="D47" s="97" t="s">
        <v>106</v>
      </c>
    </row>
    <row r="48" spans="2:7">
      <c r="B48" s="191"/>
      <c r="C48" s="97" t="s">
        <v>107</v>
      </c>
      <c r="D48" s="97" t="s">
        <v>108</v>
      </c>
    </row>
    <row r="49" spans="2:4">
      <c r="B49" s="191"/>
      <c r="C49" s="94" t="s">
        <v>109</v>
      </c>
      <c r="D49" s="97" t="s">
        <v>108</v>
      </c>
    </row>
    <row r="50" spans="2:4">
      <c r="B50" s="191"/>
      <c r="C50" s="94" t="s">
        <v>110</v>
      </c>
      <c r="D50" s="97" t="s">
        <v>129</v>
      </c>
    </row>
    <row r="51" spans="2:4">
      <c r="B51" s="191"/>
      <c r="C51" s="94" t="s">
        <v>111</v>
      </c>
      <c r="D51" s="97" t="s">
        <v>108</v>
      </c>
    </row>
    <row r="52" spans="2:4">
      <c r="B52" s="192"/>
      <c r="C52" s="94" t="s">
        <v>112</v>
      </c>
      <c r="D52" s="97" t="s">
        <v>113</v>
      </c>
    </row>
    <row r="53" spans="2:4">
      <c r="B53" s="99"/>
      <c r="C53" s="100"/>
      <c r="D53" s="101"/>
    </row>
    <row r="56" spans="2:4">
      <c r="C56" s="103"/>
    </row>
    <row r="57" spans="2:4">
      <c r="C57" s="103"/>
    </row>
    <row r="58" spans="2:4">
      <c r="C58" s="103"/>
    </row>
    <row r="59" spans="2:4">
      <c r="C59" s="103"/>
    </row>
    <row r="60" spans="2:4">
      <c r="C60" s="103"/>
    </row>
    <row r="61" spans="2:4">
      <c r="C61" s="103"/>
    </row>
    <row r="62" spans="2:4">
      <c r="C62" s="103"/>
    </row>
    <row r="63" spans="2:4">
      <c r="C63" s="103"/>
    </row>
    <row r="64" spans="2:4">
      <c r="C64" s="103"/>
    </row>
    <row r="65" spans="3:3">
      <c r="C65" s="103"/>
    </row>
    <row r="66" spans="3:3">
      <c r="C66" s="103"/>
    </row>
    <row r="67" spans="3:3">
      <c r="C67" s="103"/>
    </row>
    <row r="68" spans="3:3">
      <c r="C68" s="103"/>
    </row>
    <row r="69" spans="3:3">
      <c r="C69" s="103"/>
    </row>
    <row r="70" spans="3:3">
      <c r="C70" s="103"/>
    </row>
    <row r="71" spans="3:3">
      <c r="C71" s="103"/>
    </row>
    <row r="72" spans="3:3">
      <c r="C72" s="103"/>
    </row>
    <row r="73" spans="3:3">
      <c r="C73" s="103"/>
    </row>
  </sheetData>
  <sheetProtection algorithmName="SHA-512" hashValue="9hum8pwuOpS1hVx1qOBIR736G8nvL4tsDYQNI9p2srNdHbh/rmOhp3MYZJw2/XqTMKw5SqeThg4OFx2qQ/JmUQ==" saltValue="8M92Gzd4Nhj0oJpbWztPlg=="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25F2BCC6-C828-4F49-84E2-D631BEFC9A00}"/>
    <hyperlink ref="C6" r:id="rId2" display="https://els1.sharepoint.com/teams/ToolsSolutions/Documents partages/Ber_Phil/aUpdate Tools/Updates 2023/01.2023/07 VAA auto - forfait beroepskosten of bewezen beroepskosten/BASIC/VAA auto_ beroepskosten of bewezen beroepskosten.xlsx" xr:uid="{98A36C56-D88E-438D-B4A1-FFB65E5C8AE6}"/>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79998168889431442"/>
    <pageSetUpPr autoPageBreaks="0" fitToPage="1"/>
  </sheetPr>
  <dimension ref="A1:I34"/>
  <sheetViews>
    <sheetView showGridLines="0" showRowColHeaders="0" zoomScaleNormal="120" workbookViewId="0"/>
  </sheetViews>
  <sheetFormatPr defaultColWidth="9.140625" defaultRowHeight="15.95" customHeight="1"/>
  <cols>
    <col min="1" max="1" width="5.7109375" style="63" customWidth="1"/>
    <col min="2" max="2" width="46.7109375" style="63" bestFit="1" customWidth="1"/>
    <col min="3" max="3" width="39.42578125" style="63" customWidth="1"/>
    <col min="4" max="4" width="40" style="63" customWidth="1"/>
    <col min="5" max="5" width="5.7109375" style="64" customWidth="1"/>
    <col min="6" max="36" width="5.7109375" style="63" customWidth="1"/>
    <col min="37" max="16384" width="9.140625" style="63"/>
  </cols>
  <sheetData>
    <row r="1" spans="1:9" ht="15.95" customHeight="1" thickBot="1">
      <c r="F1" s="29"/>
      <c r="G1" s="30"/>
      <c r="H1" s="30"/>
      <c r="I1" s="31"/>
    </row>
    <row r="2" spans="1:9" ht="30" customHeight="1" thickBot="1">
      <c r="B2" s="134" t="s">
        <v>15</v>
      </c>
      <c r="C2" s="134"/>
      <c r="D2" s="134"/>
      <c r="E2" s="65"/>
      <c r="F2" s="2" t="s">
        <v>0</v>
      </c>
      <c r="G2" s="32" t="s">
        <v>7</v>
      </c>
      <c r="H2" s="1" t="s">
        <v>1</v>
      </c>
      <c r="I2" s="3" t="s">
        <v>2</v>
      </c>
    </row>
    <row r="3" spans="1:9" ht="15.95" customHeight="1">
      <c r="B3" s="66"/>
      <c r="C3" s="66"/>
      <c r="F3" s="67"/>
      <c r="G3" s="67"/>
      <c r="H3" s="67"/>
      <c r="I3" s="67"/>
    </row>
    <row r="4" spans="1:9" ht="15.95" customHeight="1">
      <c r="B4" s="68" t="s">
        <v>15</v>
      </c>
      <c r="C4" s="66"/>
      <c r="F4" s="67"/>
      <c r="G4" s="67"/>
      <c r="H4" s="67"/>
      <c r="I4" s="67"/>
    </row>
    <row r="5" spans="1:9" ht="76.5" customHeight="1">
      <c r="B5" s="136" t="s">
        <v>42</v>
      </c>
      <c r="C5" s="136"/>
      <c r="D5" s="136"/>
      <c r="F5" s="67"/>
      <c r="G5" s="67"/>
      <c r="H5" s="67"/>
      <c r="I5" s="67"/>
    </row>
    <row r="6" spans="1:9" ht="30" customHeight="1">
      <c r="B6" s="70" t="s">
        <v>141</v>
      </c>
      <c r="C6" s="66"/>
      <c r="F6" s="67"/>
      <c r="G6" s="67"/>
      <c r="H6" s="67"/>
      <c r="I6" s="67"/>
    </row>
    <row r="7" spans="1:9" ht="30" customHeight="1">
      <c r="A7" s="105"/>
      <c r="B7" s="136" t="s">
        <v>142</v>
      </c>
      <c r="C7" s="136"/>
      <c r="D7" s="136"/>
      <c r="F7" s="67"/>
      <c r="G7" s="67"/>
      <c r="H7" s="67"/>
      <c r="I7" s="67"/>
    </row>
    <row r="8" spans="1:9" ht="30" customHeight="1">
      <c r="B8" s="136" t="s">
        <v>43</v>
      </c>
      <c r="C8" s="136"/>
      <c r="D8" s="136"/>
      <c r="F8" s="67"/>
      <c r="G8" s="67"/>
      <c r="H8" s="67"/>
      <c r="I8" s="67"/>
    </row>
    <row r="9" spans="1:9" ht="30" customHeight="1">
      <c r="B9" s="138" t="s">
        <v>143</v>
      </c>
      <c r="C9" s="138"/>
      <c r="D9" s="138"/>
      <c r="F9" s="67"/>
      <c r="G9" s="67"/>
      <c r="H9" s="67"/>
      <c r="I9" s="67"/>
    </row>
    <row r="10" spans="1:9" ht="30" customHeight="1">
      <c r="B10" s="136" t="s">
        <v>144</v>
      </c>
      <c r="C10" s="136"/>
      <c r="D10" s="136"/>
      <c r="F10" s="67"/>
      <c r="G10" s="67"/>
      <c r="H10" s="67"/>
      <c r="I10" s="67"/>
    </row>
    <row r="11" spans="1:9" ht="15.95" customHeight="1">
      <c r="B11" s="66"/>
      <c r="C11" s="66"/>
      <c r="F11" s="67"/>
      <c r="G11" s="67"/>
      <c r="H11" s="67"/>
      <c r="I11" s="67"/>
    </row>
    <row r="12" spans="1:9" ht="15.95" customHeight="1">
      <c r="B12" s="68" t="s">
        <v>36</v>
      </c>
      <c r="C12" s="71"/>
      <c r="F12" s="67"/>
      <c r="G12" s="67"/>
      <c r="H12" s="67"/>
      <c r="I12" s="67"/>
    </row>
    <row r="13" spans="1:9" ht="30" customHeight="1">
      <c r="B13" s="137" t="s">
        <v>33</v>
      </c>
      <c r="C13" s="72" t="s">
        <v>3</v>
      </c>
      <c r="D13" s="72" t="s">
        <v>32</v>
      </c>
      <c r="F13" s="67"/>
      <c r="G13" s="67"/>
      <c r="H13" s="67"/>
      <c r="I13" s="67"/>
    </row>
    <row r="14" spans="1:9" ht="30" customHeight="1">
      <c r="B14" s="137"/>
      <c r="C14" s="73" t="s">
        <v>34</v>
      </c>
      <c r="D14" s="73" t="s">
        <v>35</v>
      </c>
      <c r="F14" s="67"/>
      <c r="G14" s="67"/>
      <c r="H14" s="67"/>
      <c r="I14" s="67"/>
    </row>
    <row r="15" spans="1:9" ht="19.5" customHeight="1">
      <c r="B15" s="74" t="s">
        <v>120</v>
      </c>
      <c r="C15" s="75">
        <v>17.75</v>
      </c>
      <c r="D15" s="75">
        <v>133.18</v>
      </c>
      <c r="F15" s="67"/>
      <c r="G15" s="67"/>
      <c r="H15" s="67"/>
      <c r="I15" s="67"/>
    </row>
    <row r="16" spans="1:9" ht="19.5" customHeight="1">
      <c r="B16" s="74" t="s">
        <v>22</v>
      </c>
      <c r="C16" s="75">
        <v>18.11</v>
      </c>
      <c r="D16" s="75">
        <v>135.85</v>
      </c>
      <c r="F16" s="67"/>
      <c r="G16" s="67"/>
      <c r="H16" s="67"/>
      <c r="I16" s="67"/>
    </row>
    <row r="17" spans="1:9" ht="19.5" customHeight="1">
      <c r="B17" s="74" t="s">
        <v>23</v>
      </c>
      <c r="C17" s="75">
        <v>18.47</v>
      </c>
      <c r="D17" s="75">
        <v>138.57</v>
      </c>
      <c r="F17" s="67"/>
      <c r="G17" s="67"/>
      <c r="H17" s="67"/>
      <c r="I17" s="67"/>
    </row>
    <row r="18" spans="1:9" ht="19.5" customHeight="1">
      <c r="B18" s="74" t="s">
        <v>24</v>
      </c>
      <c r="C18" s="75">
        <v>18.84</v>
      </c>
      <c r="D18" s="75">
        <v>141.33000000000001</v>
      </c>
      <c r="F18" s="67"/>
      <c r="G18" s="67"/>
      <c r="H18" s="67"/>
      <c r="I18" s="67"/>
    </row>
    <row r="19" spans="1:9" ht="19.5" customHeight="1">
      <c r="B19" s="74" t="s">
        <v>25</v>
      </c>
      <c r="C19" s="75">
        <v>19.22</v>
      </c>
      <c r="D19" s="75">
        <v>144.16</v>
      </c>
      <c r="F19" s="67"/>
      <c r="G19" s="67"/>
      <c r="H19" s="67"/>
      <c r="I19" s="67"/>
    </row>
    <row r="20" spans="1:9" ht="19.5" customHeight="1">
      <c r="B20" s="74" t="s">
        <v>26</v>
      </c>
      <c r="C20" s="75">
        <v>19.600000000000001</v>
      </c>
      <c r="D20" s="75">
        <v>147.05000000000001</v>
      </c>
      <c r="F20" s="67"/>
      <c r="G20" s="67"/>
      <c r="H20" s="67"/>
      <c r="I20" s="67"/>
    </row>
    <row r="21" spans="1:9" ht="19.5" customHeight="1">
      <c r="B21" s="74" t="s">
        <v>27</v>
      </c>
      <c r="C21" s="75">
        <v>19.989999999999998</v>
      </c>
      <c r="D21" s="75">
        <v>149.99</v>
      </c>
      <c r="F21" s="67"/>
      <c r="G21" s="67"/>
      <c r="H21" s="67"/>
      <c r="I21" s="67"/>
    </row>
    <row r="22" spans="1:9" ht="19.5" customHeight="1">
      <c r="B22" s="74" t="s">
        <v>123</v>
      </c>
      <c r="C22" s="75">
        <v>20.39</v>
      </c>
      <c r="D22" s="75">
        <v>152.99</v>
      </c>
      <c r="F22" s="67"/>
      <c r="G22" s="67"/>
      <c r="H22" s="67"/>
      <c r="I22" s="67"/>
    </row>
    <row r="23" spans="1:9" ht="19.5" customHeight="1">
      <c r="B23" s="74" t="s">
        <v>126</v>
      </c>
      <c r="C23" s="104">
        <v>20.8</v>
      </c>
      <c r="D23" s="75">
        <v>156.05000000000001</v>
      </c>
      <c r="F23" s="67"/>
      <c r="G23" s="67"/>
      <c r="H23" s="67"/>
      <c r="I23" s="67"/>
    </row>
    <row r="24" spans="1:9" ht="19.5" customHeight="1">
      <c r="B24" s="74" t="s">
        <v>125</v>
      </c>
      <c r="C24" s="104">
        <v>21.22</v>
      </c>
      <c r="D24" s="75">
        <v>159.16999999999999</v>
      </c>
      <c r="F24" s="67"/>
      <c r="G24" s="67"/>
      <c r="H24" s="67"/>
      <c r="I24" s="67"/>
    </row>
    <row r="25" spans="1:9" ht="15.95" customHeight="1">
      <c r="B25" s="76"/>
      <c r="C25" s="77"/>
      <c r="F25" s="67"/>
      <c r="G25" s="67"/>
      <c r="H25" s="67"/>
      <c r="I25" s="67"/>
    </row>
    <row r="26" spans="1:9" ht="15.95" customHeight="1">
      <c r="B26" s="68" t="s">
        <v>37</v>
      </c>
      <c r="C26" s="78"/>
      <c r="D26" s="79"/>
      <c r="F26" s="67"/>
      <c r="G26" s="67"/>
      <c r="H26" s="67"/>
      <c r="I26" s="67"/>
    </row>
    <row r="27" spans="1:9" ht="45.75" customHeight="1">
      <c r="A27" s="80"/>
      <c r="B27" s="136" t="s">
        <v>21</v>
      </c>
      <c r="C27" s="136"/>
      <c r="D27" s="136"/>
      <c r="F27" s="67"/>
      <c r="G27" s="67"/>
      <c r="H27" s="67"/>
      <c r="I27" s="67"/>
    </row>
    <row r="28" spans="1:9" ht="15.95" customHeight="1">
      <c r="A28" s="80"/>
      <c r="B28" s="136" t="str">
        <f>"U heeft dan recht op € "&amp;C24&amp;" voor uw middagmaal én € "&amp;D24&amp;" voor de overnachting, ofwel € "&amp;C24+D24&amp;"."</f>
        <v>U heeft dan recht op € 21,22 voor uw middagmaal én € 159,17 voor de overnachting, ofwel € 180,39.</v>
      </c>
      <c r="C28" s="136"/>
      <c r="D28" s="136"/>
      <c r="F28" s="67"/>
      <c r="G28" s="67"/>
      <c r="H28" s="67"/>
      <c r="I28" s="67"/>
    </row>
    <row r="29" spans="1:9" ht="15.95" customHeight="1">
      <c r="A29" s="80"/>
      <c r="B29" s="69"/>
      <c r="C29" s="69"/>
      <c r="D29" s="69"/>
      <c r="F29" s="67"/>
      <c r="G29" s="67"/>
      <c r="H29" s="67"/>
      <c r="I29" s="67"/>
    </row>
    <row r="30" spans="1:9" ht="30" customHeight="1">
      <c r="B30" s="136" t="s">
        <v>6</v>
      </c>
      <c r="C30" s="136"/>
      <c r="D30" s="136"/>
      <c r="F30" s="67"/>
      <c r="G30" s="67"/>
      <c r="H30" s="67"/>
      <c r="I30" s="67"/>
    </row>
    <row r="31" spans="1:9" ht="15.95" customHeight="1">
      <c r="B31" s="69"/>
      <c r="C31" s="69"/>
      <c r="D31" s="69"/>
      <c r="F31" s="67"/>
      <c r="G31" s="67"/>
      <c r="H31" s="67"/>
      <c r="I31" s="67"/>
    </row>
    <row r="32" spans="1:9" ht="15.95" customHeight="1">
      <c r="B32" s="135" t="s">
        <v>38</v>
      </c>
      <c r="C32" s="135"/>
      <c r="F32" s="67"/>
      <c r="G32" s="67"/>
      <c r="H32" s="67"/>
      <c r="I32" s="67"/>
    </row>
    <row r="33" spans="1:9" ht="15.95" customHeight="1">
      <c r="F33" s="67"/>
      <c r="G33" s="67"/>
      <c r="H33" s="67"/>
      <c r="I33" s="67"/>
    </row>
    <row r="34" spans="1:9" ht="15.95" customHeight="1">
      <c r="A34" s="67"/>
      <c r="B34" s="67"/>
      <c r="C34" s="67"/>
      <c r="D34" s="67"/>
      <c r="E34" s="67"/>
      <c r="F34" s="67"/>
      <c r="G34" s="67"/>
      <c r="H34" s="67"/>
      <c r="I34" s="67"/>
    </row>
  </sheetData>
  <sheetProtection algorithmName="SHA-512" hashValue="CUHfMuC1z+bOJgqYi6oXBLrbNBzTEgRFCiKk5xu6gPXzoVhwyoPGcK84ci4EgdimxroUZni/Ro+I8GVuVow8Kg==" saltValue="TIEIaku3aJVEQ1dyYLEgeQ==" spinCount="100000" sheet="1" objects="1" scenarios="1"/>
  <mergeCells count="11">
    <mergeCell ref="B2:D2"/>
    <mergeCell ref="B32:C32"/>
    <mergeCell ref="B30:D30"/>
    <mergeCell ref="B27:D27"/>
    <mergeCell ref="B28:D28"/>
    <mergeCell ref="B13:B14"/>
    <mergeCell ref="B5:D5"/>
    <mergeCell ref="B7:D7"/>
    <mergeCell ref="B8:D8"/>
    <mergeCell ref="B9:D9"/>
    <mergeCell ref="B10:D10"/>
  </mergeCells>
  <phoneticPr fontId="2" type="noConversion"/>
  <hyperlinks>
    <hyperlink ref="B32:C32" location="'2'!A1" tooltip="onkostennota" display="Klik hier voor een in te vullen en af te drukken onkostennota" xr:uid="{00000000-0004-0000-0100-000000000000}"/>
    <hyperlink ref="F2" location="Home!A1" tooltip="Home" display="Ç" xr:uid="{00000000-0004-0000-0100-000001000000}"/>
    <hyperlink ref="I2" location="'2'!A1" tooltip="volgende" display="Æ" xr:uid="{00000000-0004-0000-0100-000002000000}"/>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tint="0.79998168889431442"/>
    <pageSetUpPr autoPageBreaks="0" fitToPage="1"/>
  </sheetPr>
  <dimension ref="A1:Q20"/>
  <sheetViews>
    <sheetView showGridLines="0" showRowColHeaders="0" workbookViewId="0"/>
  </sheetViews>
  <sheetFormatPr defaultColWidth="9.140625" defaultRowHeight="15.95" customHeight="1"/>
  <cols>
    <col min="1" max="1" width="5.7109375" style="27" customWidth="1"/>
    <col min="2" max="2" width="4.5703125" style="27" customWidth="1"/>
    <col min="3" max="3" width="15" style="27" customWidth="1"/>
    <col min="4" max="4" width="10.140625" style="27" customWidth="1"/>
    <col min="5" max="6" width="15" style="27" customWidth="1"/>
    <col min="7" max="8" width="22" style="27" customWidth="1"/>
    <col min="9" max="9" width="13.28515625" style="27" customWidth="1"/>
    <col min="10" max="10" width="15" style="27" customWidth="1"/>
    <col min="11" max="11" width="13.28515625" style="27" customWidth="1"/>
    <col min="12" max="12" width="15" style="27" customWidth="1"/>
    <col min="13" max="20" width="5.7109375" style="27" customWidth="1"/>
    <col min="21" max="16384" width="9.140625" style="27"/>
  </cols>
  <sheetData>
    <row r="1" spans="2:17" ht="15.95" customHeight="1" thickBot="1">
      <c r="E1" s="28"/>
      <c r="F1" s="28"/>
      <c r="G1" s="28"/>
      <c r="H1" s="28"/>
      <c r="I1" s="28"/>
      <c r="J1" s="28"/>
      <c r="K1" s="28"/>
      <c r="L1" s="28"/>
      <c r="M1" s="28"/>
      <c r="N1" s="29"/>
      <c r="O1" s="30"/>
      <c r="P1" s="30"/>
      <c r="Q1" s="31"/>
    </row>
    <row r="2" spans="2:17" ht="30" customHeight="1" thickBot="1">
      <c r="B2" s="134" t="s">
        <v>4</v>
      </c>
      <c r="C2" s="134"/>
      <c r="D2" s="134"/>
      <c r="E2" s="134"/>
      <c r="F2" s="134"/>
      <c r="G2" s="134"/>
      <c r="H2" s="134"/>
      <c r="I2" s="134"/>
      <c r="J2" s="134"/>
      <c r="K2" s="134"/>
      <c r="L2" s="134"/>
      <c r="M2" s="28"/>
      <c r="N2" s="2" t="s">
        <v>0</v>
      </c>
      <c r="O2" s="32" t="s">
        <v>7</v>
      </c>
      <c r="P2" s="3" t="s">
        <v>1</v>
      </c>
      <c r="Q2" s="1" t="s">
        <v>2</v>
      </c>
    </row>
    <row r="3" spans="2:17" ht="15.95" customHeight="1">
      <c r="N3" s="33"/>
      <c r="O3" s="33"/>
      <c r="P3" s="33"/>
      <c r="Q3" s="33"/>
    </row>
    <row r="4" spans="2:17" ht="27.75" customHeight="1">
      <c r="B4" s="153" t="s">
        <v>8</v>
      </c>
      <c r="C4" s="155" t="s">
        <v>9</v>
      </c>
      <c r="D4" s="155"/>
      <c r="E4" s="155" t="s">
        <v>12</v>
      </c>
      <c r="F4" s="155"/>
      <c r="G4" s="155" t="s">
        <v>5</v>
      </c>
      <c r="H4" s="155" t="s">
        <v>49</v>
      </c>
      <c r="I4" s="142" t="s">
        <v>39</v>
      </c>
      <c r="J4" s="143"/>
      <c r="K4" s="142" t="s">
        <v>41</v>
      </c>
      <c r="L4" s="144"/>
      <c r="N4" s="33"/>
      <c r="O4" s="33"/>
      <c r="P4" s="33"/>
      <c r="Q4" s="33"/>
    </row>
    <row r="5" spans="2:17" ht="27.75" customHeight="1">
      <c r="B5" s="154"/>
      <c r="C5" s="55" t="s">
        <v>10</v>
      </c>
      <c r="D5" s="55" t="s">
        <v>11</v>
      </c>
      <c r="E5" s="55" t="s">
        <v>10</v>
      </c>
      <c r="F5" s="55" t="s">
        <v>11</v>
      </c>
      <c r="G5" s="156"/>
      <c r="H5" s="156"/>
      <c r="I5" s="55" t="s">
        <v>40</v>
      </c>
      <c r="J5" s="55" t="s">
        <v>31</v>
      </c>
      <c r="K5" s="55" t="s">
        <v>40</v>
      </c>
      <c r="L5" s="56" t="s">
        <v>31</v>
      </c>
      <c r="N5" s="33"/>
      <c r="O5" s="33"/>
      <c r="P5" s="33"/>
      <c r="Q5" s="33"/>
    </row>
    <row r="6" spans="2:17" ht="27.75" customHeight="1">
      <c r="B6" s="36">
        <v>1</v>
      </c>
      <c r="C6" s="41">
        <f ca="1">TODAY()</f>
        <v>45727</v>
      </c>
      <c r="D6" s="42"/>
      <c r="E6" s="41"/>
      <c r="F6" s="42"/>
      <c r="G6" s="43"/>
      <c r="H6" s="43"/>
      <c r="I6" s="44"/>
      <c r="J6" s="36">
        <f ca="1">IFERROR(VLOOKUP(C6,calc!$B$3:$D$12,2),"-")</f>
        <v>21.22</v>
      </c>
      <c r="K6" s="44"/>
      <c r="L6" s="36">
        <f ca="1">IFERROR(VLOOKUP(C6,calc!$B$3:$D$12,3),"-")</f>
        <v>159.16999999999999</v>
      </c>
      <c r="N6" s="33"/>
      <c r="O6" s="33"/>
      <c r="P6" s="33"/>
      <c r="Q6" s="33"/>
    </row>
    <row r="7" spans="2:17" ht="27.75" customHeight="1">
      <c r="B7" s="37">
        <v>2</v>
      </c>
      <c r="C7" s="41"/>
      <c r="D7" s="45"/>
      <c r="E7" s="41"/>
      <c r="F7" s="45"/>
      <c r="G7" s="46"/>
      <c r="H7" s="46"/>
      <c r="I7" s="47"/>
      <c r="J7" s="37" t="str">
        <f>IFERROR(VLOOKUP(C7,calc!$B$3:$D$12,2),"-")</f>
        <v>-</v>
      </c>
      <c r="K7" s="47"/>
      <c r="L7" s="37" t="str">
        <f>IFERROR(VLOOKUP(C7,calc!$B$3:$D$12,3),"-")</f>
        <v>-</v>
      </c>
      <c r="N7" s="33"/>
      <c r="O7" s="33"/>
      <c r="P7" s="33"/>
      <c r="Q7" s="33"/>
    </row>
    <row r="8" spans="2:17" ht="27.75" customHeight="1">
      <c r="B8" s="37">
        <v>3</v>
      </c>
      <c r="C8" s="41"/>
      <c r="D8" s="45"/>
      <c r="E8" s="41"/>
      <c r="F8" s="45"/>
      <c r="G8" s="46"/>
      <c r="H8" s="46"/>
      <c r="I8" s="47"/>
      <c r="J8" s="37" t="str">
        <f>IFERROR(VLOOKUP(C8,calc!$B$3:$D$12,2),"-")</f>
        <v>-</v>
      </c>
      <c r="K8" s="47"/>
      <c r="L8" s="37" t="str">
        <f>IFERROR(VLOOKUP(C8,calc!$B$3:$D$12,3),"-")</f>
        <v>-</v>
      </c>
      <c r="N8" s="33"/>
      <c r="O8" s="33"/>
      <c r="P8" s="33"/>
      <c r="Q8" s="33"/>
    </row>
    <row r="9" spans="2:17" ht="27.75" customHeight="1">
      <c r="B9" s="37">
        <v>4</v>
      </c>
      <c r="C9" s="41"/>
      <c r="D9" s="45"/>
      <c r="E9" s="41"/>
      <c r="F9" s="45"/>
      <c r="G9" s="46"/>
      <c r="H9" s="46"/>
      <c r="I9" s="47"/>
      <c r="J9" s="37" t="str">
        <f>IFERROR(VLOOKUP(C9,calc!$B$3:$D$12,2),"-")</f>
        <v>-</v>
      </c>
      <c r="K9" s="47"/>
      <c r="L9" s="37" t="str">
        <f>IFERROR(VLOOKUP(C9,calc!$B$3:$D$12,3),"-")</f>
        <v>-</v>
      </c>
      <c r="N9" s="33"/>
      <c r="O9" s="33"/>
      <c r="P9" s="33"/>
      <c r="Q9" s="33"/>
    </row>
    <row r="10" spans="2:17" ht="27.75" customHeight="1">
      <c r="B10" s="37">
        <v>5</v>
      </c>
      <c r="C10" s="41"/>
      <c r="D10" s="45"/>
      <c r="E10" s="41"/>
      <c r="F10" s="45"/>
      <c r="G10" s="46"/>
      <c r="H10" s="46"/>
      <c r="I10" s="47"/>
      <c r="J10" s="37" t="str">
        <f>IFERROR(VLOOKUP(C10,calc!$B$3:$D$12,2),"-")</f>
        <v>-</v>
      </c>
      <c r="K10" s="47"/>
      <c r="L10" s="37" t="str">
        <f>IFERROR(VLOOKUP(C10,calc!$B$3:$D$12,3),"-")</f>
        <v>-</v>
      </c>
      <c r="N10" s="33"/>
      <c r="O10" s="33"/>
      <c r="P10" s="33"/>
      <c r="Q10" s="33"/>
    </row>
    <row r="11" spans="2:17" ht="27.75" customHeight="1">
      <c r="B11" s="37">
        <v>6</v>
      </c>
      <c r="C11" s="41"/>
      <c r="D11" s="45"/>
      <c r="E11" s="41"/>
      <c r="F11" s="45"/>
      <c r="G11" s="46"/>
      <c r="H11" s="46"/>
      <c r="I11" s="47"/>
      <c r="J11" s="37" t="str">
        <f>IFERROR(VLOOKUP(C11,calc!$B$3:$D$12,2),"-")</f>
        <v>-</v>
      </c>
      <c r="K11" s="47"/>
      <c r="L11" s="37" t="str">
        <f>IFERROR(VLOOKUP(C11,calc!$B$3:$D$12,3),"-")</f>
        <v>-</v>
      </c>
      <c r="N11" s="33"/>
      <c r="O11" s="33"/>
      <c r="P11" s="33"/>
      <c r="Q11" s="33"/>
    </row>
    <row r="12" spans="2:17" ht="27.75" customHeight="1">
      <c r="B12" s="37">
        <v>7</v>
      </c>
      <c r="C12" s="41"/>
      <c r="D12" s="45"/>
      <c r="E12" s="41"/>
      <c r="F12" s="45"/>
      <c r="G12" s="46"/>
      <c r="H12" s="46"/>
      <c r="I12" s="47"/>
      <c r="J12" s="37" t="str">
        <f>IFERROR(VLOOKUP(C12,calc!$B$3:$D$12,2),"-")</f>
        <v>-</v>
      </c>
      <c r="K12" s="47"/>
      <c r="L12" s="37" t="str">
        <f>IFERROR(VLOOKUP(C12,calc!$B$3:$D$12,3),"-")</f>
        <v>-</v>
      </c>
      <c r="N12" s="33"/>
      <c r="O12" s="33"/>
      <c r="P12" s="33"/>
      <c r="Q12" s="33"/>
    </row>
    <row r="13" spans="2:17" ht="27.75" customHeight="1">
      <c r="B13" s="37">
        <v>8</v>
      </c>
      <c r="C13" s="41"/>
      <c r="D13" s="45"/>
      <c r="E13" s="41"/>
      <c r="F13" s="45"/>
      <c r="G13" s="46"/>
      <c r="H13" s="46"/>
      <c r="I13" s="47"/>
      <c r="J13" s="37" t="str">
        <f>IFERROR(VLOOKUP(C13,calc!$B$3:$D$12,2),"-")</f>
        <v>-</v>
      </c>
      <c r="K13" s="47"/>
      <c r="L13" s="37" t="str">
        <f>IFERROR(VLOOKUP(C13,calc!$B$3:$D$12,3),"-")</f>
        <v>-</v>
      </c>
      <c r="N13" s="33"/>
      <c r="O13" s="33"/>
      <c r="P13" s="33"/>
      <c r="Q13" s="33"/>
    </row>
    <row r="14" spans="2:17" ht="27.75" customHeight="1">
      <c r="B14" s="37">
        <v>9</v>
      </c>
      <c r="C14" s="41"/>
      <c r="D14" s="45"/>
      <c r="E14" s="41"/>
      <c r="F14" s="45"/>
      <c r="G14" s="46"/>
      <c r="H14" s="46"/>
      <c r="I14" s="47"/>
      <c r="J14" s="37" t="str">
        <f>IFERROR(VLOOKUP(C14,calc!$B$3:$D$12,2),"-")</f>
        <v>-</v>
      </c>
      <c r="K14" s="47"/>
      <c r="L14" s="37" t="str">
        <f>IFERROR(VLOOKUP(C14,calc!$B$3:$D$12,3),"-")</f>
        <v>-</v>
      </c>
      <c r="N14" s="33"/>
      <c r="O14" s="33"/>
      <c r="P14" s="33"/>
      <c r="Q14" s="33"/>
    </row>
    <row r="15" spans="2:17" ht="27.75" customHeight="1">
      <c r="B15" s="37">
        <v>10</v>
      </c>
      <c r="C15" s="41"/>
      <c r="D15" s="45"/>
      <c r="E15" s="41"/>
      <c r="F15" s="45"/>
      <c r="G15" s="46"/>
      <c r="H15" s="46"/>
      <c r="I15" s="47"/>
      <c r="J15" s="37" t="str">
        <f>IFERROR(VLOOKUP(C15,calc!$B$3:$D$12,2),"-")</f>
        <v>-</v>
      </c>
      <c r="K15" s="47"/>
      <c r="L15" s="37" t="str">
        <f>IFERROR(VLOOKUP(C15,calc!$B$3:$D$12,3),"-")</f>
        <v>-</v>
      </c>
      <c r="N15" s="33"/>
      <c r="O15" s="33"/>
      <c r="P15" s="33"/>
      <c r="Q15" s="33"/>
    </row>
    <row r="16" spans="2:17" ht="27.75" customHeight="1">
      <c r="B16" s="57" t="s">
        <v>44</v>
      </c>
      <c r="C16" s="60"/>
      <c r="D16" s="139"/>
      <c r="E16" s="140"/>
      <c r="F16" s="140"/>
      <c r="G16" s="141"/>
      <c r="H16" s="57" t="s">
        <v>46</v>
      </c>
      <c r="I16" s="60"/>
      <c r="J16" s="150"/>
      <c r="K16" s="151"/>
      <c r="L16" s="152"/>
      <c r="N16" s="40"/>
      <c r="O16" s="40"/>
      <c r="P16" s="40"/>
      <c r="Q16" s="40"/>
    </row>
    <row r="17" spans="1:17" ht="27.75" customHeight="1">
      <c r="B17" s="58" t="s">
        <v>10</v>
      </c>
      <c r="C17" s="61"/>
      <c r="D17" s="139"/>
      <c r="E17" s="140"/>
      <c r="F17" s="140"/>
      <c r="G17" s="141"/>
      <c r="H17" s="58" t="s">
        <v>48</v>
      </c>
      <c r="I17" s="61"/>
      <c r="J17" s="139"/>
      <c r="K17" s="140"/>
      <c r="L17" s="141"/>
      <c r="N17" s="40"/>
      <c r="O17" s="40"/>
      <c r="P17" s="40"/>
      <c r="Q17" s="40"/>
    </row>
    <row r="18" spans="1:17" ht="27.75" customHeight="1">
      <c r="B18" s="59" t="s">
        <v>45</v>
      </c>
      <c r="C18" s="62"/>
      <c r="D18" s="139"/>
      <c r="E18" s="140"/>
      <c r="F18" s="140"/>
      <c r="G18" s="141"/>
      <c r="H18" s="148" t="s">
        <v>47</v>
      </c>
      <c r="I18" s="149"/>
      <c r="J18" s="145">
        <f ca="1">SUMPRODUCT(I6:I15,J6:J15)+SUMPRODUCT(K6:K15,L6:L15)</f>
        <v>0</v>
      </c>
      <c r="K18" s="146"/>
      <c r="L18" s="147"/>
      <c r="N18" s="40"/>
      <c r="O18" s="40"/>
      <c r="P18" s="40"/>
      <c r="Q18" s="40"/>
    </row>
    <row r="19" spans="1:17" ht="15.95" customHeight="1">
      <c r="N19" s="33"/>
      <c r="O19" s="33"/>
      <c r="P19" s="33"/>
      <c r="Q19" s="33"/>
    </row>
    <row r="20" spans="1:17" ht="15.95" customHeight="1">
      <c r="A20" s="33"/>
      <c r="B20" s="33"/>
      <c r="C20" s="33"/>
      <c r="D20" s="33"/>
      <c r="E20" s="33"/>
      <c r="F20" s="33"/>
      <c r="G20" s="33"/>
      <c r="H20" s="33"/>
      <c r="I20" s="33"/>
      <c r="J20" s="33"/>
      <c r="K20" s="33"/>
      <c r="L20" s="33"/>
      <c r="M20" s="33"/>
      <c r="N20" s="33"/>
      <c r="O20" s="33"/>
      <c r="P20" s="33"/>
      <c r="Q20" s="33"/>
    </row>
  </sheetData>
  <sheetProtection algorithmName="SHA-512" hashValue="ZN8LkZJKATqtd1bsvEz65C3eXQmqr5LhEM1iWGoLPZANmt1BMRx2wEMNEYr6EAgVn5DsbtNpFOVGTp0cBU3Hzw==" saltValue="ihdY5nVHwR88/+iAzW3qGA==" spinCount="100000" sheet="1" objects="1" scenarios="1"/>
  <mergeCells count="15">
    <mergeCell ref="D16:G16"/>
    <mergeCell ref="D17:G17"/>
    <mergeCell ref="D18:G18"/>
    <mergeCell ref="B2:L2"/>
    <mergeCell ref="I4:J4"/>
    <mergeCell ref="K4:L4"/>
    <mergeCell ref="J18:L18"/>
    <mergeCell ref="H18:I18"/>
    <mergeCell ref="J16:L16"/>
    <mergeCell ref="J17:L17"/>
    <mergeCell ref="B4:B5"/>
    <mergeCell ref="E4:F4"/>
    <mergeCell ref="C4:D4"/>
    <mergeCell ref="H4:H5"/>
    <mergeCell ref="G4:G5"/>
  </mergeCells>
  <phoneticPr fontId="3" type="noConversion"/>
  <hyperlinks>
    <hyperlink ref="N2" location="Home!A1" tooltip="Home" display="Ç" xr:uid="{00000000-0004-0000-0200-000000000000}"/>
    <hyperlink ref="P2" location="'1'!A1" tooltip="vorige" display="Å" xr:uid="{00000000-0004-0000-0200-000001000000}"/>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3">
        <x14:dataValidation type="date" operator="greaterThanOrEqual" allowBlank="1" showInputMessage="1" showErrorMessage="1" errorTitle="Vul de datum correct in" xr:uid="{08370B94-933D-4E5C-B08A-7A57E7293371}">
          <x14:formula1>
            <xm:f>calc!D3</xm:f>
          </x14:formula1>
          <xm:sqref>E6:E15</xm:sqref>
        </x14:dataValidation>
        <x14:dataValidation type="date" operator="greaterThanOrEqual" allowBlank="1" showInputMessage="1" showErrorMessage="1" errorTitle="Vul de datum correct in" xr:uid="{4F2764E1-041C-4786-9622-FDE5DF3BC5DD}">
          <x14:formula1>
            <xm:f>calc!$B$3</xm:f>
          </x14:formula1>
          <xm:sqref>C7:C15</xm:sqref>
        </x14:dataValidation>
        <x14:dataValidation type="date" operator="greaterThanOrEqual" allowBlank="1" showInputMessage="1" showErrorMessage="1" errorTitle="Vul de datum correct in" xr:uid="{4147E24F-BA69-4FA7-9137-E08B94C7997F}">
          <x14:formula1>
            <xm:f>calcB!$B$3</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4" tint="0.79998168889431442"/>
  </sheetPr>
  <dimension ref="B2:F13"/>
  <sheetViews>
    <sheetView showGridLines="0" showRowColHeaders="0" workbookViewId="0"/>
  </sheetViews>
  <sheetFormatPr defaultColWidth="9" defaultRowHeight="11.25"/>
  <cols>
    <col min="2" max="2" width="26.85546875" bestFit="1" customWidth="1"/>
    <col min="3" max="3" width="17.28515625" bestFit="1" customWidth="1"/>
    <col min="4" max="4" width="15" bestFit="1" customWidth="1"/>
  </cols>
  <sheetData>
    <row r="2" spans="2:6">
      <c r="B2" t="s">
        <v>50</v>
      </c>
      <c r="C2" s="48" t="s">
        <v>13</v>
      </c>
      <c r="D2" s="48" t="s">
        <v>14</v>
      </c>
    </row>
    <row r="3" spans="2:6">
      <c r="B3" s="49">
        <v>44470</v>
      </c>
      <c r="C3" s="26">
        <v>17.75</v>
      </c>
      <c r="D3" s="26">
        <v>133.18</v>
      </c>
    </row>
    <row r="4" spans="2:6">
      <c r="B4" s="49">
        <v>44593</v>
      </c>
      <c r="C4" s="26">
        <v>18.11</v>
      </c>
      <c r="D4" s="26">
        <v>135.85</v>
      </c>
    </row>
    <row r="5" spans="2:6">
      <c r="B5" s="49">
        <v>44652</v>
      </c>
      <c r="C5" s="26">
        <v>18.47</v>
      </c>
      <c r="D5" s="26">
        <v>138.57</v>
      </c>
    </row>
    <row r="6" spans="2:6">
      <c r="B6" s="49">
        <v>44713</v>
      </c>
      <c r="C6" s="26">
        <v>18.84</v>
      </c>
      <c r="D6" s="26">
        <v>141.33000000000001</v>
      </c>
    </row>
    <row r="7" spans="2:6">
      <c r="B7" s="49">
        <v>44805</v>
      </c>
      <c r="C7" s="26">
        <v>19.22</v>
      </c>
      <c r="D7" s="26">
        <v>144.16</v>
      </c>
    </row>
    <row r="8" spans="2:6">
      <c r="B8" s="49">
        <v>44896</v>
      </c>
      <c r="C8" s="26">
        <v>19.600000000000001</v>
      </c>
      <c r="D8" s="26">
        <v>147.05000000000001</v>
      </c>
    </row>
    <row r="9" spans="2:6">
      <c r="B9" s="49">
        <v>44927</v>
      </c>
      <c r="C9" s="26">
        <v>19.989999999999998</v>
      </c>
      <c r="D9" s="26">
        <v>149.99</v>
      </c>
    </row>
    <row r="10" spans="2:6">
      <c r="B10" s="49">
        <v>45261</v>
      </c>
      <c r="C10" s="26">
        <v>20.39</v>
      </c>
      <c r="D10" s="26">
        <v>152.99</v>
      </c>
    </row>
    <row r="11" spans="2:6">
      <c r="B11" s="49">
        <v>45444</v>
      </c>
      <c r="C11" s="26">
        <v>20.8</v>
      </c>
      <c r="D11" s="26">
        <v>156.05000000000001</v>
      </c>
    </row>
    <row r="12" spans="2:6">
      <c r="B12" s="49">
        <v>45717</v>
      </c>
      <c r="C12" s="26">
        <v>21.22</v>
      </c>
      <c r="D12" s="26">
        <v>159.16999999999999</v>
      </c>
      <c r="E12" s="26"/>
      <c r="F12" s="26"/>
    </row>
    <row r="13" spans="2:6">
      <c r="B13" s="49"/>
      <c r="C13" s="26"/>
      <c r="D13" s="26"/>
    </row>
  </sheetData>
  <sheetProtection algorithmName="SHA-512" hashValue="jKVyLlGbftI/6+E1NkqPo0sb1F1sMPpIKCbxffv6O1u4irRwhcQXHgkO6Mn77rQcipgnIGN2rOIFCqLaLc19hQ==" saltValue="v7cu9KZiEo6ek1OaGgv7bQ==" spinCount="100000" sheet="1" objects="1" scenarios="1"/>
  <conditionalFormatting sqref="B3:C13">
    <cfRule type="cellIs" dxfId="11" priority="3" stopIfTrue="1" operator="equal">
      <formula>0</formula>
    </cfRule>
  </conditionalFormatting>
  <conditionalFormatting sqref="C2">
    <cfRule type="cellIs" dxfId="10" priority="13" stopIfTrue="1" operator="equal">
      <formula>0</formula>
    </cfRule>
  </conditionalFormatting>
  <conditionalFormatting sqref="E12">
    <cfRule type="cellIs" dxfId="9" priority="1"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827FA-42F7-47A2-BDC2-EC831EA270F5}">
  <sheetPr>
    <tabColor theme="3" tint="0.79998168889431442"/>
    <pageSetUpPr autoPageBreaks="0" fitToPage="1"/>
  </sheetPr>
  <dimension ref="A1:JK222"/>
  <sheetViews>
    <sheetView showGridLines="0" showRowColHeaders="0" workbookViewId="0"/>
  </sheetViews>
  <sheetFormatPr defaultColWidth="5.7109375" defaultRowHeight="20.100000000000001" customHeight="1"/>
  <cols>
    <col min="1" max="1" width="5.7109375" style="8" customWidth="1"/>
    <col min="2" max="2" width="22.85546875" style="8" customWidth="1"/>
    <col min="3" max="3" width="18.5703125" style="8" customWidth="1"/>
    <col min="4" max="4" width="22.85546875" style="8" customWidth="1"/>
    <col min="5" max="5" width="18.5703125" style="8" customWidth="1"/>
    <col min="6" max="6" width="25.7109375" style="8" customWidth="1"/>
    <col min="7" max="9" width="5.7109375" style="8" customWidth="1"/>
    <col min="10" max="10" width="8.42578125" style="8" customWidth="1"/>
    <col min="11" max="16384" width="5.71093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48.75" customHeight="1">
      <c r="A2" s="5"/>
      <c r="B2" s="7"/>
      <c r="C2" s="7"/>
      <c r="D2" s="157">
        <f>DTM</f>
        <v>45726</v>
      </c>
      <c r="E2" s="157"/>
      <c r="F2" s="157"/>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29" t="s">
        <v>57</v>
      </c>
      <c r="C4" s="129"/>
      <c r="D4" s="129"/>
      <c r="E4" s="129"/>
      <c r="F4" s="129"/>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11"/>
      <c r="C17" s="7"/>
      <c r="D17" s="7"/>
      <c r="E17" s="7"/>
      <c r="F17" s="7"/>
      <c r="G17" s="5"/>
      <c r="H17" s="5"/>
      <c r="I17" s="5"/>
      <c r="K17" s="5"/>
      <c r="L17" s="5"/>
      <c r="M17" s="5"/>
      <c r="N17" s="5"/>
      <c r="O17" s="5"/>
      <c r="P17" s="5"/>
      <c r="Q17" s="5"/>
      <c r="R17" s="5"/>
      <c r="S17" s="5"/>
      <c r="T17" s="5"/>
      <c r="U17" s="5"/>
      <c r="V17" s="5"/>
      <c r="W17" s="5"/>
      <c r="X17" s="5"/>
      <c r="Y17" s="5"/>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row>
    <row r="18" spans="1:271" ht="20.100000000000001" customHeight="1">
      <c r="A18" s="5"/>
      <c r="B18" s="12" t="s">
        <v>51</v>
      </c>
      <c r="C18" s="13"/>
      <c r="D18" s="14" t="s">
        <v>52</v>
      </c>
      <c r="E18" s="15"/>
      <c r="F18" s="12" t="s">
        <v>20</v>
      </c>
      <c r="G18" s="5"/>
      <c r="H18" s="5"/>
      <c r="I18" s="5"/>
      <c r="J18" s="5"/>
      <c r="K18" s="5"/>
      <c r="L18" s="5"/>
      <c r="M18" s="5"/>
      <c r="N18" s="5"/>
      <c r="O18" s="5"/>
      <c r="P18" s="5"/>
      <c r="Q18" s="5"/>
      <c r="R18" s="5"/>
      <c r="S18" s="5"/>
      <c r="T18" s="5"/>
      <c r="U18" s="5"/>
      <c r="V18" s="5"/>
      <c r="W18" s="5"/>
      <c r="X18" s="5"/>
      <c r="Y18" s="5"/>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row>
    <row r="19" spans="1:271" ht="20.100000000000001" customHeight="1">
      <c r="A19" s="5"/>
      <c r="B19" s="82" t="s">
        <v>53</v>
      </c>
      <c r="C19" s="83"/>
      <c r="D19" s="82" t="s">
        <v>53</v>
      </c>
      <c r="E19" s="83"/>
      <c r="F19" s="82" t="s">
        <v>54</v>
      </c>
      <c r="G19" s="5"/>
      <c r="H19" s="5"/>
      <c r="I19" s="5"/>
      <c r="J19" s="5"/>
      <c r="K19" s="23"/>
      <c r="L19" s="5"/>
      <c r="M19" s="5"/>
      <c r="N19" s="5"/>
      <c r="O19" s="5"/>
      <c r="P19" s="5"/>
      <c r="Q19" s="5"/>
      <c r="R19" s="5"/>
      <c r="S19" s="5"/>
      <c r="T19" s="5"/>
      <c r="U19" s="5"/>
      <c r="V19" s="5"/>
      <c r="W19" s="5"/>
      <c r="X19" s="5"/>
      <c r="Y19" s="5"/>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row>
    <row r="20" spans="1:271" ht="20.100000000000001" customHeight="1" thickBot="1">
      <c r="A20" s="5"/>
      <c r="B20" s="83"/>
      <c r="C20" s="83"/>
      <c r="D20" s="83"/>
      <c r="E20" s="83"/>
      <c r="F20" s="4"/>
      <c r="G20" s="5"/>
      <c r="H20" s="5"/>
      <c r="I20" s="5"/>
      <c r="J20" s="5"/>
      <c r="K20" s="23"/>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17" t="s">
        <v>135</v>
      </c>
      <c r="C21" s="22"/>
      <c r="D21" s="22"/>
      <c r="E21" s="22"/>
      <c r="F21" s="108" t="s">
        <v>136</v>
      </c>
    </row>
    <row r="22" spans="1:271" ht="12" customHeight="1" thickTop="1">
      <c r="B22" s="19"/>
      <c r="C22" s="19"/>
      <c r="D22" s="19"/>
      <c r="E22" s="19"/>
      <c r="F22" s="19"/>
    </row>
    <row r="23" spans="1:271" ht="12" customHeight="1">
      <c r="B23" s="20" t="s">
        <v>55</v>
      </c>
      <c r="C23" s="21"/>
      <c r="D23" s="21"/>
      <c r="E23" s="21"/>
      <c r="F23" s="21"/>
    </row>
    <row r="24" spans="1:271" ht="12" customHeight="1">
      <c r="B24" s="20" t="s">
        <v>56</v>
      </c>
      <c r="C24" s="22"/>
      <c r="D24" s="22"/>
      <c r="E24" s="22"/>
      <c r="F24" s="22"/>
    </row>
    <row r="25" spans="1:271" ht="12" customHeight="1">
      <c r="B25" s="19"/>
      <c r="C25" s="19"/>
      <c r="D25" s="19"/>
      <c r="E25" s="19"/>
      <c r="F25" s="19"/>
    </row>
    <row r="26" spans="1:271" ht="20.100000000000001" customHeight="1">
      <c r="B26" s="131" t="s">
        <v>137</v>
      </c>
      <c r="C26" s="131"/>
      <c r="D26" s="131"/>
      <c r="E26" s="131"/>
      <c r="F26" s="118" t="s">
        <v>133</v>
      </c>
    </row>
    <row r="27" spans="1:271" ht="20.100000000000001" customHeight="1">
      <c r="B27" s="131"/>
      <c r="C27" s="131"/>
      <c r="D27" s="131"/>
      <c r="E27" s="131"/>
      <c r="F27" s="118" t="s">
        <v>134</v>
      </c>
    </row>
    <row r="28" spans="1:271" ht="20.100000000000001" customHeight="1">
      <c r="A28" s="5"/>
      <c r="B28" s="5"/>
      <c r="C28" s="5"/>
      <c r="D28" s="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5"/>
      <c r="D29" s="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5"/>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5"/>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F33" s="5"/>
      <c r="G33" s="5"/>
      <c r="H33" s="5"/>
      <c r="I33" s="5"/>
      <c r="J33" s="5"/>
      <c r="K33" s="5"/>
      <c r="L33" s="5"/>
      <c r="M33" s="5"/>
      <c r="N33" s="5"/>
      <c r="O33" s="5"/>
      <c r="P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F34" s="5"/>
      <c r="G34" s="5"/>
      <c r="H34" s="5"/>
      <c r="I34" s="5"/>
      <c r="J34" s="5"/>
      <c r="K34" s="5"/>
      <c r="L34" s="5"/>
      <c r="M34" s="5"/>
      <c r="N34" s="5"/>
      <c r="O34" s="5"/>
      <c r="P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row>
    <row r="36" spans="1:271"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row>
    <row r="37" spans="1:271" ht="20.100000000000001"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25"/>
      <c r="D39" s="2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25"/>
      <c r="D48" s="2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1:205" ht="20.100000000000001"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1:205" ht="20.100000000000001"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1: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1: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1: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1: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1: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1: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1: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1: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1: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1: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1: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1: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1: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1: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row r="221" spans="7:205" ht="20.100000000000001" customHeight="1">
      <c r="G221" s="5"/>
      <c r="H221" s="5"/>
      <c r="I221" s="5"/>
      <c r="J221" s="5"/>
      <c r="K221" s="5"/>
      <c r="L221" s="5"/>
      <c r="M221" s="5"/>
      <c r="N221" s="5"/>
      <c r="O221" s="5"/>
      <c r="P221" s="5"/>
      <c r="Q221" s="5"/>
      <c r="R221" s="5"/>
      <c r="S221" s="5"/>
      <c r="T221" s="5"/>
      <c r="U221" s="5"/>
      <c r="V221" s="5"/>
      <c r="W221" s="5"/>
      <c r="X221" s="5"/>
      <c r="Y221" s="5"/>
      <c r="Z221" s="5"/>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row>
    <row r="222" spans="7:205" ht="20.100000000000001" customHeight="1">
      <c r="G222" s="5"/>
      <c r="H222" s="5"/>
      <c r="I222" s="5"/>
      <c r="J222" s="5"/>
      <c r="K222" s="5"/>
      <c r="L222" s="5"/>
      <c r="M222" s="5"/>
      <c r="N222" s="5"/>
      <c r="O222" s="5"/>
      <c r="P222" s="5"/>
      <c r="Q222" s="5"/>
      <c r="R222" s="5"/>
      <c r="S222" s="5"/>
      <c r="T222" s="5"/>
      <c r="U222" s="5"/>
      <c r="V222" s="5"/>
      <c r="W222" s="5"/>
      <c r="X222" s="5"/>
      <c r="Y222" s="5"/>
      <c r="Z222" s="5"/>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row>
  </sheetData>
  <sheetProtection algorithmName="SHA-512" hashValue="4Mxv0xgja9gmP+PckmOeaGod2XCXQfS2H0RbulFW4CzZh6/BhPKm2zlCu1A/XxVJFv4tocYRZG+BYVeXw3zFhQ==" saltValue="PdvO4E18fPUuvw7jKbwuVg==" spinCount="100000" sheet="1" objects="1" scenarios="1"/>
  <mergeCells count="3">
    <mergeCell ref="D2:F2"/>
    <mergeCell ref="B4:F4"/>
    <mergeCell ref="B26:E27"/>
  </mergeCells>
  <hyperlinks>
    <hyperlink ref="B19" location="'1FR'!A1" tooltip="Note de la rédaction" display="} Cliquez ici" xr:uid="{76152D21-0BE3-4CBF-9149-96F62F3F0245}"/>
    <hyperlink ref="D19" location="'2FR'!A1" tooltip="Outil de calcul" display="} Cliquez ici" xr:uid="{81A80B35-FBC1-4BA4-8E56-1938ABE092E0}"/>
    <hyperlink ref="F19" r:id="rId1" tooltip="Checklist" xr:uid="{C89EF5ED-3B45-4148-8559-3B6526D2E82C}"/>
    <hyperlink ref="F21" r:id="rId2" tooltip="Contactez la rédaction" xr:uid="{E1F81F3F-E732-4CC4-A5EF-C553E362A0BE}"/>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6BF6-CB27-4AE6-A8AB-A59944C8F3BA}">
  <sheetPr codeName="Sheet9">
    <tabColor theme="3" tint="0.79998168889431442"/>
    <pageSetUpPr autoPageBreaks="0" fitToPage="1"/>
  </sheetPr>
  <dimension ref="A1:I31"/>
  <sheetViews>
    <sheetView showGridLines="0" showRowColHeaders="0" zoomScaleNormal="120" workbookViewId="0"/>
  </sheetViews>
  <sheetFormatPr defaultColWidth="9.140625" defaultRowHeight="15.95" customHeight="1"/>
  <cols>
    <col min="1" max="1" width="5.7109375" style="63" customWidth="1"/>
    <col min="2" max="2" width="46.7109375" style="63" bestFit="1" customWidth="1"/>
    <col min="3" max="3" width="39.42578125" style="63" customWidth="1"/>
    <col min="4" max="4" width="40" style="63" customWidth="1"/>
    <col min="5" max="5" width="5.7109375" style="64" customWidth="1"/>
    <col min="6" max="36" width="5.7109375" style="63" customWidth="1"/>
    <col min="37" max="16384" width="9.140625" style="63"/>
  </cols>
  <sheetData>
    <row r="1" spans="2:9" ht="15.95" customHeight="1" thickBot="1">
      <c r="F1" s="29"/>
      <c r="G1" s="30"/>
      <c r="H1" s="30"/>
      <c r="I1" s="31"/>
    </row>
    <row r="2" spans="2:9" ht="30" customHeight="1" thickBot="1">
      <c r="B2" s="134" t="s">
        <v>58</v>
      </c>
      <c r="C2" s="134"/>
      <c r="D2" s="134"/>
      <c r="E2" s="65"/>
      <c r="F2" s="2" t="s">
        <v>0</v>
      </c>
      <c r="G2" s="32" t="s">
        <v>7</v>
      </c>
      <c r="H2" s="1" t="s">
        <v>1</v>
      </c>
      <c r="I2" s="3" t="s">
        <v>2</v>
      </c>
    </row>
    <row r="3" spans="2:9" ht="15.95" customHeight="1">
      <c r="B3" s="66"/>
      <c r="C3" s="66"/>
      <c r="F3" s="67"/>
      <c r="G3" s="67"/>
      <c r="H3" s="67"/>
      <c r="I3" s="67"/>
    </row>
    <row r="4" spans="2:9" ht="15.95" customHeight="1">
      <c r="B4" s="68" t="s">
        <v>58</v>
      </c>
      <c r="C4" s="66"/>
      <c r="F4" s="67"/>
      <c r="G4" s="67"/>
      <c r="H4" s="67"/>
      <c r="I4" s="67"/>
    </row>
    <row r="5" spans="2:9" ht="44.25" customHeight="1">
      <c r="B5" s="136" t="s">
        <v>74</v>
      </c>
      <c r="C5" s="136"/>
      <c r="D5" s="136"/>
      <c r="F5" s="67"/>
      <c r="G5" s="67"/>
      <c r="H5" s="67"/>
      <c r="I5" s="67"/>
    </row>
    <row r="6" spans="2:9" ht="44.25" customHeight="1">
      <c r="B6" s="136" t="s">
        <v>145</v>
      </c>
      <c r="C6" s="136"/>
      <c r="D6" s="136"/>
      <c r="F6" s="67"/>
      <c r="G6" s="67"/>
      <c r="H6" s="67"/>
      <c r="I6" s="67"/>
    </row>
    <row r="7" spans="2:9" ht="30.75" customHeight="1">
      <c r="B7" s="136" t="s">
        <v>75</v>
      </c>
      <c r="C7" s="136"/>
      <c r="D7" s="136"/>
      <c r="F7" s="67"/>
      <c r="G7" s="67"/>
      <c r="H7" s="67"/>
      <c r="I7" s="67"/>
    </row>
    <row r="8" spans="2:9" ht="44.25" customHeight="1">
      <c r="B8" s="138" t="s">
        <v>146</v>
      </c>
      <c r="C8" s="138"/>
      <c r="D8" s="138"/>
      <c r="F8" s="67"/>
      <c r="G8" s="67"/>
      <c r="H8" s="67"/>
      <c r="I8" s="67"/>
    </row>
    <row r="9" spans="2:9" ht="15.95" customHeight="1">
      <c r="B9" s="66"/>
      <c r="C9" s="66"/>
      <c r="F9" s="67"/>
      <c r="G9" s="67"/>
      <c r="H9" s="67"/>
      <c r="I9" s="67"/>
    </row>
    <row r="10" spans="2:9" ht="15.95" customHeight="1">
      <c r="B10" s="68" t="s">
        <v>66</v>
      </c>
      <c r="C10" s="71"/>
      <c r="F10" s="67"/>
      <c r="G10" s="67"/>
      <c r="H10" s="67"/>
      <c r="I10" s="67"/>
    </row>
    <row r="11" spans="2:9" ht="30" customHeight="1">
      <c r="B11" s="137" t="s">
        <v>67</v>
      </c>
      <c r="C11" s="72" t="s">
        <v>62</v>
      </c>
      <c r="D11" s="72" t="s">
        <v>63</v>
      </c>
      <c r="F11" s="67"/>
      <c r="G11" s="67"/>
      <c r="H11" s="67"/>
      <c r="I11" s="67"/>
    </row>
    <row r="12" spans="2:9" ht="30" customHeight="1">
      <c r="B12" s="137"/>
      <c r="C12" s="73" t="s">
        <v>64</v>
      </c>
      <c r="D12" s="73" t="s">
        <v>65</v>
      </c>
      <c r="F12" s="67"/>
      <c r="G12" s="67"/>
      <c r="H12" s="67"/>
      <c r="I12" s="67"/>
    </row>
    <row r="13" spans="2:9" ht="19.5" customHeight="1">
      <c r="B13" s="74" t="s">
        <v>121</v>
      </c>
      <c r="C13" s="75">
        <v>17.75</v>
      </c>
      <c r="D13" s="75">
        <v>133.18</v>
      </c>
      <c r="F13" s="67"/>
      <c r="G13" s="67"/>
      <c r="H13" s="67"/>
      <c r="I13" s="67"/>
    </row>
    <row r="14" spans="2:9" ht="19.5" customHeight="1">
      <c r="B14" s="74" t="s">
        <v>68</v>
      </c>
      <c r="C14" s="75">
        <v>18.11</v>
      </c>
      <c r="D14" s="75">
        <v>135.85</v>
      </c>
      <c r="F14" s="67"/>
      <c r="G14" s="67"/>
      <c r="H14" s="67"/>
      <c r="I14" s="67"/>
    </row>
    <row r="15" spans="2:9" ht="19.5" customHeight="1">
      <c r="B15" s="74" t="s">
        <v>69</v>
      </c>
      <c r="C15" s="75">
        <v>18.47</v>
      </c>
      <c r="D15" s="75">
        <v>138.57</v>
      </c>
      <c r="F15" s="67"/>
      <c r="G15" s="67"/>
      <c r="H15" s="67"/>
      <c r="I15" s="67"/>
    </row>
    <row r="16" spans="2:9" ht="19.5" customHeight="1">
      <c r="B16" s="74" t="s">
        <v>70</v>
      </c>
      <c r="C16" s="75">
        <v>18.84</v>
      </c>
      <c r="D16" s="75">
        <v>141.33000000000001</v>
      </c>
      <c r="F16" s="67"/>
      <c r="G16" s="67"/>
      <c r="H16" s="67"/>
      <c r="I16" s="67"/>
    </row>
    <row r="17" spans="1:9" ht="19.5" customHeight="1">
      <c r="B17" s="74" t="s">
        <v>71</v>
      </c>
      <c r="C17" s="75">
        <v>19.22</v>
      </c>
      <c r="D17" s="75">
        <v>144.16</v>
      </c>
      <c r="F17" s="67"/>
      <c r="G17" s="67"/>
      <c r="H17" s="67"/>
      <c r="I17" s="67"/>
    </row>
    <row r="18" spans="1:9" ht="19.5" customHeight="1">
      <c r="B18" s="74" t="s">
        <v>72</v>
      </c>
      <c r="C18" s="75">
        <v>19.600000000000001</v>
      </c>
      <c r="D18" s="75">
        <v>147.05000000000001</v>
      </c>
      <c r="F18" s="67"/>
      <c r="G18" s="67"/>
      <c r="H18" s="67"/>
      <c r="I18" s="67"/>
    </row>
    <row r="19" spans="1:9" ht="19.5" customHeight="1">
      <c r="B19" s="74" t="s">
        <v>73</v>
      </c>
      <c r="C19" s="75">
        <v>19.989999999999998</v>
      </c>
      <c r="D19" s="75">
        <v>149.99</v>
      </c>
      <c r="F19" s="67"/>
      <c r="G19" s="67"/>
      <c r="H19" s="67"/>
      <c r="I19" s="67"/>
    </row>
    <row r="20" spans="1:9" ht="19.5" customHeight="1">
      <c r="B20" s="74" t="s">
        <v>124</v>
      </c>
      <c r="C20" s="75">
        <v>20.39</v>
      </c>
      <c r="D20" s="75">
        <v>152.99</v>
      </c>
      <c r="F20" s="67"/>
      <c r="G20" s="67"/>
      <c r="H20" s="67"/>
      <c r="I20" s="67"/>
    </row>
    <row r="21" spans="1:9" ht="19.5" customHeight="1">
      <c r="B21" s="74" t="s">
        <v>127</v>
      </c>
      <c r="C21" s="104">
        <v>20.8</v>
      </c>
      <c r="D21" s="75">
        <v>156.05000000000001</v>
      </c>
      <c r="F21" s="67"/>
      <c r="G21" s="67"/>
      <c r="H21" s="67"/>
      <c r="I21" s="67"/>
    </row>
    <row r="22" spans="1:9" ht="19.5" customHeight="1">
      <c r="B22" s="74" t="s">
        <v>128</v>
      </c>
      <c r="C22" s="104">
        <v>21.22</v>
      </c>
      <c r="D22" s="75">
        <v>159.16999999999999</v>
      </c>
      <c r="F22" s="67"/>
      <c r="G22" s="67"/>
      <c r="H22" s="67"/>
      <c r="I22" s="67"/>
    </row>
    <row r="23" spans="1:9" ht="15.95" customHeight="1">
      <c r="B23" s="76"/>
      <c r="C23" s="77"/>
      <c r="F23" s="67"/>
      <c r="G23" s="67"/>
      <c r="H23" s="67"/>
      <c r="I23" s="67"/>
    </row>
    <row r="24" spans="1:9" ht="15.95" customHeight="1">
      <c r="B24" s="68" t="s">
        <v>61</v>
      </c>
      <c r="C24" s="78"/>
      <c r="D24" s="79"/>
      <c r="F24" s="67"/>
      <c r="G24" s="67"/>
      <c r="H24" s="67"/>
      <c r="I24" s="67"/>
    </row>
    <row r="25" spans="1:9" ht="30.75" customHeight="1">
      <c r="A25" s="80"/>
      <c r="B25" s="136" t="s">
        <v>59</v>
      </c>
      <c r="C25" s="136"/>
      <c r="D25" s="136"/>
      <c r="F25" s="67"/>
      <c r="G25" s="67"/>
      <c r="H25" s="67"/>
      <c r="I25" s="67"/>
    </row>
    <row r="26" spans="1:9" ht="15.95" customHeight="1">
      <c r="A26" s="80"/>
      <c r="B26" s="136" t="str">
        <f>"Vous avez alors droit à € "&amp;C22&amp;" pour le repas de midi et € "&amp;D22&amp;" pour la nuitée, soit € "&amp;C22+D22&amp;" au total."</f>
        <v>Vous avez alors droit à € 21,22 pour le repas de midi et € 159,17 pour la nuitée, soit € 180,39 au total.</v>
      </c>
      <c r="C26" s="136"/>
      <c r="D26" s="136"/>
      <c r="F26" s="67"/>
      <c r="G26" s="67"/>
      <c r="H26" s="67"/>
      <c r="I26" s="67"/>
    </row>
    <row r="27" spans="1:9" ht="30" customHeight="1">
      <c r="B27" s="136" t="s">
        <v>60</v>
      </c>
      <c r="C27" s="136"/>
      <c r="D27" s="136"/>
      <c r="F27" s="67"/>
      <c r="G27" s="67"/>
      <c r="H27" s="67"/>
      <c r="I27" s="67"/>
    </row>
    <row r="28" spans="1:9" ht="15.95" customHeight="1">
      <c r="B28" s="69"/>
      <c r="C28" s="69"/>
      <c r="D28" s="69"/>
      <c r="F28" s="67"/>
      <c r="G28" s="67"/>
      <c r="H28" s="67"/>
      <c r="I28" s="67"/>
    </row>
    <row r="29" spans="1:9" ht="15.95" customHeight="1">
      <c r="B29" s="135" t="s">
        <v>122</v>
      </c>
      <c r="C29" s="135"/>
      <c r="F29" s="67"/>
      <c r="G29" s="67"/>
      <c r="H29" s="67"/>
      <c r="I29" s="67"/>
    </row>
    <row r="30" spans="1:9" ht="15.95" customHeight="1">
      <c r="F30" s="67"/>
      <c r="G30" s="67"/>
      <c r="H30" s="67"/>
      <c r="I30" s="67"/>
    </row>
    <row r="31" spans="1:9" ht="15.95" customHeight="1">
      <c r="A31" s="67"/>
      <c r="B31" s="67"/>
      <c r="C31" s="67"/>
      <c r="D31" s="67"/>
      <c r="E31" s="67"/>
      <c r="F31" s="67"/>
      <c r="G31" s="67"/>
      <c r="H31" s="67"/>
      <c r="I31" s="67"/>
    </row>
  </sheetData>
  <sheetProtection algorithmName="SHA-512" hashValue="mK61uBjhPGBa4uulEf7u1x5VzwI3Ilt0q5pUtvJdH/haYco6h0KhVFqVSxZV97PTMlEPdaXDJtGl2NgQOlompw==" saltValue="ebekMfF+5WbnEg3/P1x38w==" spinCount="100000" sheet="1" objects="1" scenarios="1"/>
  <mergeCells count="10">
    <mergeCell ref="B11:B12"/>
    <mergeCell ref="B25:D25"/>
    <mergeCell ref="B26:D26"/>
    <mergeCell ref="B27:D27"/>
    <mergeCell ref="B29:C29"/>
    <mergeCell ref="B2:D2"/>
    <mergeCell ref="B5:D5"/>
    <mergeCell ref="B6:D6"/>
    <mergeCell ref="B7:D7"/>
    <mergeCell ref="B8:D8"/>
  </mergeCells>
  <phoneticPr fontId="3" type="noConversion"/>
  <hyperlinks>
    <hyperlink ref="B29:C29" location="'2FR'!A1" tooltip="note de frais" display="Cliquez ici pour remplir et imprimer une note de frais" xr:uid="{B1203507-5D5A-4514-A56C-A999FBA73292}"/>
    <hyperlink ref="F2" location="'Home FR'!A1" tooltip="Home" display="Ç" xr:uid="{99A3FC6A-F778-4559-BED6-259DD161EC5D}"/>
    <hyperlink ref="I2" location="'2FR'!A1" tooltip="suivante" display="Æ" xr:uid="{A9E93AD9-32C4-4EF1-A5CB-832F7E3492AA}"/>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436A-1B15-46B0-916C-918A631B21B7}">
  <sheetPr codeName="Sheet10">
    <tabColor theme="3" tint="0.79998168889431442"/>
    <pageSetUpPr autoPageBreaks="0" fitToPage="1"/>
  </sheetPr>
  <dimension ref="A1:Q20"/>
  <sheetViews>
    <sheetView showGridLines="0" showRowColHeaders="0" workbookViewId="0"/>
  </sheetViews>
  <sheetFormatPr defaultColWidth="9.140625" defaultRowHeight="15.95" customHeight="1"/>
  <cols>
    <col min="1" max="1" width="5.7109375" style="27" customWidth="1"/>
    <col min="2" max="2" width="4.5703125" style="27" customWidth="1"/>
    <col min="3" max="3" width="15" style="27" customWidth="1"/>
    <col min="4" max="4" width="10.140625" style="27" customWidth="1"/>
    <col min="5" max="6" width="15" style="27" customWidth="1"/>
    <col min="7" max="8" width="22" style="27" customWidth="1"/>
    <col min="9" max="9" width="13.28515625" style="27" customWidth="1"/>
    <col min="10" max="10" width="15" style="27" customWidth="1"/>
    <col min="11" max="11" width="13.28515625" style="27" customWidth="1"/>
    <col min="12" max="12" width="15" style="27" customWidth="1"/>
    <col min="13" max="20" width="5.7109375" style="27" customWidth="1"/>
    <col min="21" max="16384" width="9.140625" style="27"/>
  </cols>
  <sheetData>
    <row r="1" spans="2:17" ht="15.95" customHeight="1" thickBot="1">
      <c r="E1" s="28"/>
      <c r="F1" s="28"/>
      <c r="G1" s="28"/>
      <c r="H1" s="28"/>
      <c r="I1" s="28"/>
      <c r="J1" s="28"/>
      <c r="K1" s="28"/>
      <c r="L1" s="28"/>
      <c r="M1" s="28"/>
      <c r="N1" s="29"/>
      <c r="O1" s="30"/>
      <c r="P1" s="30"/>
      <c r="Q1" s="31"/>
    </row>
    <row r="2" spans="2:17" ht="30" customHeight="1" thickBot="1">
      <c r="B2" s="134" t="s">
        <v>76</v>
      </c>
      <c r="C2" s="134"/>
      <c r="D2" s="134"/>
      <c r="E2" s="134"/>
      <c r="F2" s="134"/>
      <c r="G2" s="134"/>
      <c r="H2" s="134"/>
      <c r="I2" s="134"/>
      <c r="J2" s="134"/>
      <c r="K2" s="134"/>
      <c r="L2" s="134"/>
      <c r="M2" s="28"/>
      <c r="N2" s="2" t="s">
        <v>0</v>
      </c>
      <c r="O2" s="32" t="s">
        <v>7</v>
      </c>
      <c r="P2" s="3" t="s">
        <v>1</v>
      </c>
      <c r="Q2" s="1" t="s">
        <v>2</v>
      </c>
    </row>
    <row r="3" spans="2:17" ht="15.95" customHeight="1">
      <c r="N3" s="33"/>
      <c r="O3" s="33"/>
      <c r="P3" s="33"/>
      <c r="Q3" s="33"/>
    </row>
    <row r="4" spans="2:17" ht="27.75" customHeight="1">
      <c r="B4" s="153" t="s">
        <v>83</v>
      </c>
      <c r="C4" s="155" t="s">
        <v>79</v>
      </c>
      <c r="D4" s="155"/>
      <c r="E4" s="155" t="s">
        <v>80</v>
      </c>
      <c r="F4" s="155"/>
      <c r="G4" s="155" t="s">
        <v>77</v>
      </c>
      <c r="H4" s="155" t="s">
        <v>78</v>
      </c>
      <c r="I4" s="142" t="s">
        <v>84</v>
      </c>
      <c r="J4" s="143"/>
      <c r="K4" s="142" t="s">
        <v>85</v>
      </c>
      <c r="L4" s="144"/>
      <c r="N4" s="33"/>
      <c r="O4" s="33"/>
      <c r="P4" s="33"/>
      <c r="Q4" s="33"/>
    </row>
    <row r="5" spans="2:17" ht="27.75" customHeight="1">
      <c r="B5" s="154"/>
      <c r="C5" s="55" t="s">
        <v>81</v>
      </c>
      <c r="D5" s="55" t="s">
        <v>82</v>
      </c>
      <c r="E5" s="55" t="s">
        <v>81</v>
      </c>
      <c r="F5" s="55" t="s">
        <v>82</v>
      </c>
      <c r="G5" s="156"/>
      <c r="H5" s="156"/>
      <c r="I5" s="55" t="s">
        <v>86</v>
      </c>
      <c r="J5" s="55" t="s">
        <v>87</v>
      </c>
      <c r="K5" s="55" t="s">
        <v>86</v>
      </c>
      <c r="L5" s="56" t="s">
        <v>88</v>
      </c>
      <c r="N5" s="33"/>
      <c r="O5" s="33"/>
      <c r="P5" s="33"/>
      <c r="Q5" s="33"/>
    </row>
    <row r="6" spans="2:17" ht="27.75" customHeight="1">
      <c r="B6" s="36">
        <v>1</v>
      </c>
      <c r="C6" s="41">
        <f ca="1">TODAY()</f>
        <v>45727</v>
      </c>
      <c r="D6" s="42"/>
      <c r="E6" s="41"/>
      <c r="F6" s="42"/>
      <c r="G6" s="43"/>
      <c r="H6" s="43"/>
      <c r="I6" s="44"/>
      <c r="J6" s="36">
        <f ca="1">IFERROR(VLOOKUP(C6,calcFR!$B$3:$D$12,2),"-")</f>
        <v>21.22</v>
      </c>
      <c r="K6" s="44"/>
      <c r="L6" s="36">
        <f ca="1">IFERROR(VLOOKUP(C6,calcFR!$B$3:$D$12,3),"-")</f>
        <v>159.16999999999999</v>
      </c>
      <c r="N6" s="33"/>
      <c r="O6" s="33"/>
      <c r="P6" s="33"/>
      <c r="Q6" s="33"/>
    </row>
    <row r="7" spans="2:17" ht="27.75" customHeight="1">
      <c r="B7" s="37">
        <v>2</v>
      </c>
      <c r="C7" s="41"/>
      <c r="D7" s="45"/>
      <c r="E7" s="41"/>
      <c r="F7" s="45"/>
      <c r="G7" s="46"/>
      <c r="H7" s="46"/>
      <c r="I7" s="47"/>
      <c r="J7" s="37" t="str">
        <f>IFERROR(VLOOKUP(C7,calcFR!$B$3:$D$12,2),"-")</f>
        <v>-</v>
      </c>
      <c r="K7" s="47"/>
      <c r="L7" s="37" t="str">
        <f>IFERROR(VLOOKUP(C7,calcFR!$B$3:$D$12,3),"-")</f>
        <v>-</v>
      </c>
      <c r="N7" s="33"/>
      <c r="O7" s="33"/>
      <c r="P7" s="33"/>
      <c r="Q7" s="33"/>
    </row>
    <row r="8" spans="2:17" ht="27.75" customHeight="1">
      <c r="B8" s="37">
        <v>3</v>
      </c>
      <c r="C8" s="41"/>
      <c r="D8" s="45"/>
      <c r="E8" s="41"/>
      <c r="F8" s="45"/>
      <c r="G8" s="46"/>
      <c r="H8" s="46"/>
      <c r="I8" s="47"/>
      <c r="J8" s="37" t="str">
        <f>IFERROR(VLOOKUP(C8,calcFR!$B$3:$D$12,2),"-")</f>
        <v>-</v>
      </c>
      <c r="K8" s="47"/>
      <c r="L8" s="37" t="str">
        <f>IFERROR(VLOOKUP(C8,calcFR!$B$3:$D$12,3),"-")</f>
        <v>-</v>
      </c>
      <c r="N8" s="33"/>
      <c r="O8" s="33"/>
      <c r="P8" s="33"/>
      <c r="Q8" s="33"/>
    </row>
    <row r="9" spans="2:17" ht="27.75" customHeight="1">
      <c r="B9" s="37">
        <v>4</v>
      </c>
      <c r="C9" s="41"/>
      <c r="D9" s="45"/>
      <c r="E9" s="41"/>
      <c r="F9" s="45"/>
      <c r="G9" s="46"/>
      <c r="H9" s="46"/>
      <c r="I9" s="47"/>
      <c r="J9" s="37" t="str">
        <f>IFERROR(VLOOKUP(C9,calcFR!$B$3:$D$12,2),"-")</f>
        <v>-</v>
      </c>
      <c r="K9" s="47"/>
      <c r="L9" s="37" t="str">
        <f>IFERROR(VLOOKUP(C9,calcFR!$B$3:$D$12,3),"-")</f>
        <v>-</v>
      </c>
      <c r="N9" s="33"/>
      <c r="O9" s="33"/>
      <c r="P9" s="33"/>
      <c r="Q9" s="33"/>
    </row>
    <row r="10" spans="2:17" ht="27.75" customHeight="1">
      <c r="B10" s="37">
        <v>5</v>
      </c>
      <c r="C10" s="41"/>
      <c r="D10" s="45"/>
      <c r="E10" s="41"/>
      <c r="F10" s="45"/>
      <c r="G10" s="46"/>
      <c r="H10" s="46"/>
      <c r="I10" s="47"/>
      <c r="J10" s="37" t="str">
        <f>IFERROR(VLOOKUP(C10,calcFR!$B$3:$D$12,2),"-")</f>
        <v>-</v>
      </c>
      <c r="K10" s="47"/>
      <c r="L10" s="37" t="str">
        <f>IFERROR(VLOOKUP(C10,calcFR!$B$3:$D$12,3),"-")</f>
        <v>-</v>
      </c>
      <c r="N10" s="33"/>
      <c r="O10" s="33"/>
      <c r="P10" s="33"/>
      <c r="Q10" s="33"/>
    </row>
    <row r="11" spans="2:17" ht="27.75" customHeight="1">
      <c r="B11" s="37">
        <v>6</v>
      </c>
      <c r="C11" s="41"/>
      <c r="D11" s="45"/>
      <c r="E11" s="41"/>
      <c r="F11" s="45"/>
      <c r="G11" s="46"/>
      <c r="H11" s="46"/>
      <c r="I11" s="47"/>
      <c r="J11" s="37" t="str">
        <f>IFERROR(VLOOKUP(C11,calcFR!$B$3:$D$12,2),"-")</f>
        <v>-</v>
      </c>
      <c r="K11" s="47"/>
      <c r="L11" s="37" t="str">
        <f>IFERROR(VLOOKUP(C11,calcFR!$B$3:$D$12,3),"-")</f>
        <v>-</v>
      </c>
      <c r="N11" s="33"/>
      <c r="O11" s="33"/>
      <c r="P11" s="33"/>
      <c r="Q11" s="33"/>
    </row>
    <row r="12" spans="2:17" ht="27.75" customHeight="1">
      <c r="B12" s="37">
        <v>7</v>
      </c>
      <c r="C12" s="41"/>
      <c r="D12" s="45"/>
      <c r="E12" s="41"/>
      <c r="F12" s="45"/>
      <c r="G12" s="46"/>
      <c r="H12" s="46"/>
      <c r="I12" s="47"/>
      <c r="J12" s="37" t="str">
        <f>IFERROR(VLOOKUP(C12,calcFR!$B$3:$D$12,2),"-")</f>
        <v>-</v>
      </c>
      <c r="K12" s="47"/>
      <c r="L12" s="37" t="str">
        <f>IFERROR(VLOOKUP(C12,calcFR!$B$3:$D$12,3),"-")</f>
        <v>-</v>
      </c>
      <c r="N12" s="33"/>
      <c r="O12" s="33"/>
      <c r="P12" s="33"/>
      <c r="Q12" s="33"/>
    </row>
    <row r="13" spans="2:17" ht="27.75" customHeight="1">
      <c r="B13" s="37">
        <v>8</v>
      </c>
      <c r="C13" s="41"/>
      <c r="D13" s="45"/>
      <c r="E13" s="41"/>
      <c r="F13" s="45"/>
      <c r="G13" s="46"/>
      <c r="H13" s="46"/>
      <c r="I13" s="47"/>
      <c r="J13" s="37" t="str">
        <f>IFERROR(VLOOKUP(C13,calcFR!$B$3:$D$12,2),"-")</f>
        <v>-</v>
      </c>
      <c r="K13" s="47"/>
      <c r="L13" s="37" t="str">
        <f>IFERROR(VLOOKUP(C13,calcFR!$B$3:$D$12,3),"-")</f>
        <v>-</v>
      </c>
      <c r="N13" s="33"/>
      <c r="O13" s="33"/>
      <c r="P13" s="33"/>
      <c r="Q13" s="33"/>
    </row>
    <row r="14" spans="2:17" ht="27.75" customHeight="1">
      <c r="B14" s="37">
        <v>9</v>
      </c>
      <c r="C14" s="41"/>
      <c r="D14" s="45"/>
      <c r="E14" s="41"/>
      <c r="F14" s="45"/>
      <c r="G14" s="46"/>
      <c r="H14" s="46"/>
      <c r="I14" s="47"/>
      <c r="J14" s="37" t="str">
        <f>IFERROR(VLOOKUP(C14,calcFR!$B$3:$D$12,2),"-")</f>
        <v>-</v>
      </c>
      <c r="K14" s="47"/>
      <c r="L14" s="37" t="str">
        <f>IFERROR(VLOOKUP(C14,calcFR!$B$3:$D$12,3),"-")</f>
        <v>-</v>
      </c>
      <c r="N14" s="33"/>
      <c r="O14" s="33"/>
      <c r="P14" s="33"/>
      <c r="Q14" s="33"/>
    </row>
    <row r="15" spans="2:17" ht="27.75" customHeight="1">
      <c r="B15" s="37">
        <v>10</v>
      </c>
      <c r="C15" s="41"/>
      <c r="D15" s="45"/>
      <c r="E15" s="41"/>
      <c r="F15" s="45"/>
      <c r="G15" s="46"/>
      <c r="H15" s="46"/>
      <c r="I15" s="47"/>
      <c r="J15" s="37" t="str">
        <f>IFERROR(VLOOKUP(C15,calcFR!$B$3:$D$12,2),"-")</f>
        <v>-</v>
      </c>
      <c r="K15" s="47"/>
      <c r="L15" s="37" t="str">
        <f>IFERROR(VLOOKUP(C15,calcFR!$B$3:$D$12,3),"-")</f>
        <v>-</v>
      </c>
      <c r="N15" s="33"/>
      <c r="O15" s="33"/>
      <c r="P15" s="33"/>
      <c r="Q15" s="33"/>
    </row>
    <row r="16" spans="2:17" ht="27.75" customHeight="1">
      <c r="B16" s="57" t="s">
        <v>89</v>
      </c>
      <c r="C16" s="60"/>
      <c r="D16" s="139"/>
      <c r="E16" s="140"/>
      <c r="F16" s="140"/>
      <c r="G16" s="141"/>
      <c r="H16" s="57" t="s">
        <v>91</v>
      </c>
      <c r="I16" s="60"/>
      <c r="J16" s="150"/>
      <c r="K16" s="151"/>
      <c r="L16" s="152"/>
      <c r="N16" s="40"/>
      <c r="O16" s="40"/>
      <c r="P16" s="40"/>
      <c r="Q16" s="40"/>
    </row>
    <row r="17" spans="1:17" ht="27.75" customHeight="1">
      <c r="B17" s="58" t="s">
        <v>81</v>
      </c>
      <c r="C17" s="61"/>
      <c r="D17" s="139"/>
      <c r="E17" s="140"/>
      <c r="F17" s="140"/>
      <c r="G17" s="141"/>
      <c r="H17" s="58" t="s">
        <v>93</v>
      </c>
      <c r="I17" s="61"/>
      <c r="J17" s="139"/>
      <c r="K17" s="140"/>
      <c r="L17" s="141"/>
      <c r="N17" s="40"/>
      <c r="O17" s="40"/>
      <c r="P17" s="40"/>
      <c r="Q17" s="40"/>
    </row>
    <row r="18" spans="1:17" ht="27.75" customHeight="1">
      <c r="B18" s="59" t="s">
        <v>90</v>
      </c>
      <c r="C18" s="62"/>
      <c r="D18" s="139"/>
      <c r="E18" s="140"/>
      <c r="F18" s="140"/>
      <c r="G18" s="141"/>
      <c r="H18" s="148" t="s">
        <v>92</v>
      </c>
      <c r="I18" s="149"/>
      <c r="J18" s="145">
        <f ca="1">SUMPRODUCT(I6:I15,J6:J15)+SUMPRODUCT(K6:K15,L6:L15)</f>
        <v>0</v>
      </c>
      <c r="K18" s="146"/>
      <c r="L18" s="147"/>
      <c r="N18" s="40"/>
      <c r="O18" s="40"/>
      <c r="P18" s="40"/>
      <c r="Q18" s="40"/>
    </row>
    <row r="19" spans="1:17" ht="15.95" customHeight="1">
      <c r="N19" s="33"/>
      <c r="O19" s="33"/>
      <c r="P19" s="33"/>
      <c r="Q19" s="33"/>
    </row>
    <row r="20" spans="1:17" ht="15.95" customHeight="1">
      <c r="A20" s="33"/>
      <c r="B20" s="33"/>
      <c r="C20" s="33"/>
      <c r="D20" s="33"/>
      <c r="E20" s="33"/>
      <c r="F20" s="33"/>
      <c r="G20" s="33"/>
      <c r="H20" s="33"/>
      <c r="I20" s="33"/>
      <c r="J20" s="33"/>
      <c r="K20" s="33"/>
      <c r="L20" s="33"/>
      <c r="M20" s="33"/>
      <c r="N20" s="33"/>
      <c r="O20" s="33"/>
      <c r="P20" s="33"/>
      <c r="Q20" s="33"/>
    </row>
  </sheetData>
  <sheetProtection algorithmName="SHA-512" hashValue="w198BpZ6UM90Go96/EgTrG7P4VwHlYD9vGeYGXBDsA9C7C1w1GBCQhL6UTJXcYWSkMDSyvAMw7zMU+D8MvyISw==" saltValue="9LbUdj4kUmHUZAC65ACR1g==" spinCount="100000" sheet="1" objects="1" scenarios="1"/>
  <mergeCells count="15">
    <mergeCell ref="D16:G16"/>
    <mergeCell ref="J16:L16"/>
    <mergeCell ref="D17:G17"/>
    <mergeCell ref="J17:L17"/>
    <mergeCell ref="D18:G18"/>
    <mergeCell ref="H18:I18"/>
    <mergeCell ref="J18:L18"/>
    <mergeCell ref="B2:L2"/>
    <mergeCell ref="B4:B5"/>
    <mergeCell ref="C4:D4"/>
    <mergeCell ref="E4:F4"/>
    <mergeCell ref="G4:G5"/>
    <mergeCell ref="H4:H5"/>
    <mergeCell ref="I4:J4"/>
    <mergeCell ref="K4:L4"/>
  </mergeCells>
  <hyperlinks>
    <hyperlink ref="N2" location="'Home FR'!A1" tooltip="Home" display="Ç" xr:uid="{77BD599E-D0B1-4F07-9069-A1C0AD8C2367}"/>
    <hyperlink ref="P2" location="'1FR'!A1" tooltip="retour" display="Å" xr:uid="{17482E2D-0D3B-439F-B54C-6A5D7E8D04A2}"/>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3">
        <x14:dataValidation type="date" operator="greaterThanOrEqual" allowBlank="1" showInputMessage="1" showErrorMessage="1" errorTitle="Indiquez une date" xr:uid="{6C87A047-5FA8-4C3C-AABC-E39964D6FCE9}">
          <x14:formula1>
            <xm:f>calcFR!D3</xm:f>
          </x14:formula1>
          <xm:sqref>E6:E15</xm:sqref>
        </x14:dataValidation>
        <x14:dataValidation type="date" operator="greaterThanOrEqual" allowBlank="1" showInputMessage="1" showErrorMessage="1" errorTitle="Indiquez une date" xr:uid="{0A139799-8B2F-48D8-97ED-23E63B6DC1D6}">
          <x14:formula1>
            <xm:f>calcFR!$B$3</xm:f>
          </x14:formula1>
          <xm:sqref>C7:C15</xm:sqref>
        </x14:dataValidation>
        <x14:dataValidation type="date" operator="greaterThanOrEqual" allowBlank="1" showInputMessage="1" showErrorMessage="1" errorTitle="Vul de datum correct in" xr:uid="{5D516204-535E-4046-86FD-9E00E6B93A5D}">
          <x14:formula1>
            <xm:f>calcB!$B$3</xm:f>
          </x14:formula1>
          <xm:sqref>C6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FF7-B500-4E10-855A-FC2E4A7938B6}">
  <sheetPr codeName="Sheet11">
    <tabColor theme="3" tint="0.79998168889431442"/>
  </sheetPr>
  <dimension ref="B2:F13"/>
  <sheetViews>
    <sheetView showGridLines="0" showRowColHeaders="0" workbookViewId="0"/>
  </sheetViews>
  <sheetFormatPr defaultColWidth="9" defaultRowHeight="11.25"/>
  <cols>
    <col min="2" max="2" width="26.85546875" bestFit="1" customWidth="1"/>
    <col min="3" max="3" width="17.28515625" bestFit="1" customWidth="1"/>
    <col min="4" max="4" width="15" bestFit="1" customWidth="1"/>
  </cols>
  <sheetData>
    <row r="2" spans="2:6">
      <c r="B2" t="s">
        <v>50</v>
      </c>
      <c r="C2" s="48" t="s">
        <v>13</v>
      </c>
      <c r="D2" s="48" t="s">
        <v>14</v>
      </c>
    </row>
    <row r="3" spans="2:6">
      <c r="B3" s="49">
        <v>44470</v>
      </c>
      <c r="C3" s="26">
        <v>17.75</v>
      </c>
      <c r="D3" s="26">
        <v>133.18</v>
      </c>
    </row>
    <row r="4" spans="2:6">
      <c r="B4" s="49">
        <v>44593</v>
      </c>
      <c r="C4" s="26">
        <v>18.11</v>
      </c>
      <c r="D4" s="26">
        <v>135.85</v>
      </c>
    </row>
    <row r="5" spans="2:6">
      <c r="B5" s="49">
        <v>44652</v>
      </c>
      <c r="C5" s="26">
        <v>18.47</v>
      </c>
      <c r="D5" s="26">
        <v>138.57</v>
      </c>
    </row>
    <row r="6" spans="2:6">
      <c r="B6" s="49">
        <v>44713</v>
      </c>
      <c r="C6" s="26">
        <v>18.84</v>
      </c>
      <c r="D6" s="26">
        <v>141.33000000000001</v>
      </c>
    </row>
    <row r="7" spans="2:6">
      <c r="B7" s="49">
        <v>44805</v>
      </c>
      <c r="C7" s="26">
        <v>19.22</v>
      </c>
      <c r="D7" s="26">
        <v>144.16</v>
      </c>
    </row>
    <row r="8" spans="2:6">
      <c r="B8" s="49">
        <v>44896</v>
      </c>
      <c r="C8" s="26">
        <v>19.600000000000001</v>
      </c>
      <c r="D8" s="26">
        <v>147.05000000000001</v>
      </c>
    </row>
    <row r="9" spans="2:6">
      <c r="B9" s="49">
        <v>44927</v>
      </c>
      <c r="C9" s="26">
        <v>19.989999999999998</v>
      </c>
      <c r="D9" s="26">
        <v>149.99</v>
      </c>
    </row>
    <row r="10" spans="2:6">
      <c r="B10" s="49">
        <v>45261</v>
      </c>
      <c r="C10" s="26">
        <v>20.39</v>
      </c>
      <c r="D10" s="26">
        <v>152.99</v>
      </c>
    </row>
    <row r="11" spans="2:6">
      <c r="B11" s="49">
        <v>45444</v>
      </c>
      <c r="C11" s="26">
        <v>20.8</v>
      </c>
      <c r="D11" s="26">
        <v>156.05000000000001</v>
      </c>
    </row>
    <row r="12" spans="2:6">
      <c r="B12" s="49">
        <v>45717</v>
      </c>
      <c r="C12" s="26">
        <v>21.22</v>
      </c>
      <c r="D12" s="26">
        <v>159.16999999999999</v>
      </c>
      <c r="E12" s="26"/>
      <c r="F12" s="26"/>
    </row>
    <row r="13" spans="2:6">
      <c r="B13" s="49"/>
      <c r="C13" s="26"/>
      <c r="D13" s="26"/>
    </row>
  </sheetData>
  <sheetProtection algorithmName="SHA-512" hashValue="LlNYd5liusfHntnEJylNS9fWZD0n1rT814mC+Hj2Dzjb4c60/qzo4WjXYcbJDvYLFGx4JhAcRQ3W/D02Q5agGg==" saltValue="xtCLfLeaBUhXkq3yW62wXA==" spinCount="100000" sheet="1" objects="1" scenarios="1"/>
  <conditionalFormatting sqref="B3:C13">
    <cfRule type="cellIs" dxfId="8" priority="1" stopIfTrue="1" operator="equal">
      <formula>0</formula>
    </cfRule>
  </conditionalFormatting>
  <conditionalFormatting sqref="C2">
    <cfRule type="cellIs" dxfId="7" priority="8" stopIfTrue="1" operator="equal">
      <formula>0</formula>
    </cfRule>
  </conditionalFormatting>
  <conditionalFormatting sqref="E12">
    <cfRule type="cellIs" dxfId="6"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CE9D-489E-4892-8152-EF68FB552A65}">
  <sheetPr codeName="Sheet4">
    <tabColor theme="7" tint="0.79998168889431442"/>
    <pageSetUpPr autoPageBreaks="0" fitToPage="1"/>
  </sheetPr>
  <dimension ref="A1:JK220"/>
  <sheetViews>
    <sheetView showGridLines="0" showRowColHeaders="0" tabSelected="1" workbookViewId="0"/>
  </sheetViews>
  <sheetFormatPr defaultColWidth="5.7109375" defaultRowHeight="20.100000000000001" customHeight="1"/>
  <cols>
    <col min="1" max="1" width="5.7109375" style="8" customWidth="1"/>
    <col min="2" max="2" width="22.85546875" style="8" customWidth="1"/>
    <col min="3" max="3" width="18.5703125" style="8" customWidth="1"/>
    <col min="4" max="4" width="22.85546875" style="8" customWidth="1"/>
    <col min="5" max="5" width="18.5703125" style="8" customWidth="1"/>
    <col min="6" max="6" width="25.7109375" style="8" customWidth="1"/>
    <col min="7" max="9" width="5.7109375" style="8" customWidth="1"/>
    <col min="10" max="10" width="8.42578125" style="8" customWidth="1"/>
    <col min="11" max="16384" width="5.71093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138.75" customHeight="1">
      <c r="A2" s="5"/>
      <c r="B2" s="158" cm="1">
        <f t="array" ref="B2">DTM</f>
        <v>45726</v>
      </c>
      <c r="C2" s="158"/>
      <c r="D2" s="158"/>
      <c r="E2" s="158"/>
      <c r="F2" s="158"/>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59" t="s">
        <v>16</v>
      </c>
      <c r="C4" s="160"/>
      <c r="D4" s="160"/>
      <c r="E4" s="160"/>
      <c r="F4" s="160"/>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F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50" t="s">
        <v>18</v>
      </c>
      <c r="C17" s="51"/>
      <c r="E17" s="5"/>
      <c r="F17" s="5"/>
      <c r="G17" s="5"/>
      <c r="H17" s="5"/>
      <c r="I17" s="5"/>
      <c r="J17" s="5"/>
      <c r="K17" s="5"/>
      <c r="L17" s="5"/>
      <c r="M17" s="5"/>
      <c r="N17" s="5"/>
      <c r="O17" s="5"/>
      <c r="P17" s="5"/>
      <c r="Q17" s="5"/>
      <c r="R17" s="5"/>
      <c r="S17" s="5"/>
      <c r="T17" s="5"/>
      <c r="U17" s="5"/>
      <c r="V17" s="5"/>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row>
    <row r="18" spans="1:271" ht="20.100000000000001" customHeight="1">
      <c r="A18" s="5"/>
      <c r="B18" s="52" t="s">
        <v>17</v>
      </c>
      <c r="C18" s="53"/>
      <c r="D18" s="25"/>
      <c r="E18" s="5"/>
      <c r="F18" s="5"/>
      <c r="G18" s="5"/>
      <c r="H18" s="5"/>
      <c r="I18" s="5"/>
      <c r="J18" s="5"/>
      <c r="K18" s="5"/>
      <c r="L18" s="5"/>
      <c r="M18" s="5"/>
      <c r="N18" s="5"/>
      <c r="O18" s="5"/>
      <c r="P18" s="5"/>
      <c r="Q18" s="5"/>
      <c r="R18" s="5"/>
      <c r="S18" s="5"/>
      <c r="T18" s="5"/>
      <c r="U18" s="5"/>
      <c r="V18" s="5"/>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row>
    <row r="19" spans="1:271" ht="20.100000000000001" customHeight="1">
      <c r="A19" s="5"/>
      <c r="B19" s="17"/>
      <c r="C19" s="17"/>
      <c r="D19" s="17"/>
      <c r="E19" s="5"/>
      <c r="F19" s="5"/>
      <c r="G19" s="5"/>
      <c r="H19" s="5"/>
      <c r="I19" s="5"/>
      <c r="J19" s="5"/>
      <c r="K19" s="5"/>
      <c r="L19" s="5"/>
      <c r="M19" s="5"/>
      <c r="N19" s="5"/>
      <c r="O19" s="5"/>
      <c r="P19" s="5"/>
      <c r="Q19" s="5"/>
      <c r="R19" s="5"/>
      <c r="S19" s="5"/>
      <c r="T19" s="5"/>
      <c r="U19" s="5"/>
      <c r="V19" s="5"/>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row>
    <row r="20" spans="1:271" ht="20.100000000000001" customHeight="1" thickBot="1">
      <c r="A20" s="5"/>
      <c r="C20" s="7"/>
      <c r="D20" s="7"/>
      <c r="E20" s="7"/>
      <c r="F20" s="7"/>
      <c r="G20" s="5"/>
      <c r="H20" s="5"/>
      <c r="I20" s="5"/>
      <c r="J20" s="5"/>
      <c r="K20" s="5"/>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19" t="s">
        <v>130</v>
      </c>
      <c r="C21" s="107"/>
      <c r="D21" s="120"/>
      <c r="E21" s="107"/>
      <c r="F21" s="121" t="s">
        <v>131</v>
      </c>
    </row>
    <row r="22" spans="1:271" ht="12" thickTop="1">
      <c r="B22" s="109"/>
      <c r="C22" s="22"/>
      <c r="D22" s="22"/>
      <c r="E22" s="22"/>
      <c r="F22" s="110"/>
    </row>
    <row r="23" spans="1:271" ht="11.25">
      <c r="B23" s="109" t="s">
        <v>29</v>
      </c>
      <c r="C23" s="21"/>
      <c r="D23" s="21"/>
      <c r="E23" s="21"/>
      <c r="F23" s="111"/>
    </row>
    <row r="24" spans="1:271" ht="11.25">
      <c r="B24" s="109" t="s">
        <v>30</v>
      </c>
      <c r="C24" s="22"/>
      <c r="D24" s="22"/>
      <c r="E24" s="22"/>
      <c r="F24" s="112"/>
    </row>
    <row r="25" spans="1:271" ht="11.25">
      <c r="B25" s="113"/>
      <c r="C25" s="19"/>
      <c r="D25" s="19"/>
      <c r="E25" s="19"/>
      <c r="F25" s="114"/>
    </row>
    <row r="26" spans="1:271" ht="20.100000000000001" customHeight="1">
      <c r="B26" s="161" t="s">
        <v>132</v>
      </c>
      <c r="C26" s="162"/>
      <c r="D26" s="162"/>
      <c r="E26" s="162"/>
      <c r="F26" s="122" t="s">
        <v>138</v>
      </c>
    </row>
    <row r="27" spans="1:271" ht="20.100000000000001" customHeight="1" thickBot="1">
      <c r="B27" s="163"/>
      <c r="C27" s="164"/>
      <c r="D27" s="164"/>
      <c r="E27" s="164"/>
      <c r="F27" s="123" t="s">
        <v>139</v>
      </c>
    </row>
    <row r="28" spans="1:271" ht="20.100000000000001" customHeight="1" thickTop="1">
      <c r="A28" s="5"/>
      <c r="B28" s="5"/>
      <c r="C28" s="25"/>
      <c r="D28" s="2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5"/>
      <c r="D29" s="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23"/>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23"/>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F35" s="24"/>
      <c r="G35" s="5"/>
      <c r="H35" s="5"/>
      <c r="I35" s="5"/>
      <c r="J35" s="5"/>
      <c r="K35" s="5"/>
      <c r="L35" s="5"/>
      <c r="M35" s="5"/>
      <c r="N35" s="5"/>
      <c r="O35" s="5"/>
      <c r="P35" s="5"/>
      <c r="Q35" s="5"/>
      <c r="R35" s="5"/>
      <c r="S35" s="5"/>
      <c r="T35" s="5"/>
      <c r="U35" s="5"/>
      <c r="V35" s="5"/>
      <c r="W35" s="5"/>
      <c r="X35" s="5"/>
      <c r="Y35" s="5"/>
      <c r="Z35" s="5"/>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row>
    <row r="36" spans="1:271"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row>
    <row r="37" spans="1:271" ht="20.100000000000001"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25"/>
      <c r="D40" s="2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25"/>
      <c r="D49" s="2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7:205" ht="20.100000000000001" customHeight="1">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7:205" ht="20.100000000000001" customHeight="1">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7: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7: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7: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7: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7: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7: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7: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7: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7: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7: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7: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7: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7: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7: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sheetData>
  <sheetProtection algorithmName="SHA-512" hashValue="DPWmmIU2+586zyfz/6A6LvsBkvoVqE/2frSS/Qsjuu1JNBRv3Qp8+V5V9vojv1ig3rLz86QAzGJEiOElfkmdWQ==" saltValue="UkydLN3MhueFnCtQ4SxVpg==" spinCount="100000" sheet="1" objects="1" scenarios="1"/>
  <mergeCells count="3">
    <mergeCell ref="B2:F2"/>
    <mergeCell ref="B4:F4"/>
    <mergeCell ref="B26:E27"/>
  </mergeCells>
  <hyperlinks>
    <hyperlink ref="B18" location="'1B'!A1" tooltip="Reken zelf!" display="} Klik hier" xr:uid="{72A5CC13-27AE-4400-BCDF-ED0A4922A60F}"/>
    <hyperlink ref="F21" r:id="rId1" tooltip="Stel uw vraag aan de redactie" xr:uid="{D75A38D8-A841-49E3-8774-8B149DB09244}"/>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b329247584708909c5f7a60716734da4">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04b40d37edbf6145f45f649d4967fbfd"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DE8CC1-74CE-4BA4-9172-66C3209EBAC4}">
  <ds:schemaRef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130D0DA-3739-4149-A017-4FA147D40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0360F-86AA-4D72-A7FB-04C2E74EFA8A}">
  <ds:schemaRefs>
    <ds:schemaRef ds:uri="http://schemas.microsoft.com/sharepoint/v3/contenttype/forms"/>
  </ds:schemaRefs>
</ds:datastoreItem>
</file>

<file path=docMetadata/LabelInfo.xml><?xml version="1.0" encoding="utf-8"?>
<clbl:labelList xmlns:clbl="http://schemas.microsoft.com/office/2020/mipLabelMetadata">
  <clbl:label id="{1d99125f-df57-4e5c-b504-47a38747867b}" enabled="0" method="" siteId="{1d99125f-df57-4e5c-b504-47a3874786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Home</vt:lpstr>
      <vt:lpstr>1</vt:lpstr>
      <vt:lpstr>2</vt:lpstr>
      <vt:lpstr>Home FR</vt:lpstr>
      <vt:lpstr>1FR</vt:lpstr>
      <vt:lpstr>2FR</vt:lpstr>
      <vt:lpstr>Home B</vt:lpstr>
      <vt:lpstr>1B</vt:lpstr>
      <vt:lpstr>2B</vt:lpstr>
      <vt:lpstr>Home FR B</vt:lpstr>
      <vt:lpstr>1FRB</vt:lpstr>
      <vt:lpstr>2FRB</vt:lpstr>
      <vt:lpstr>EDISEC</vt:lpstr>
      <vt:lpstr>DTM</vt:lpstr>
      <vt:lpstr>'1'!Print_Area</vt:lpstr>
      <vt:lpstr>'1B'!Print_Area</vt:lpstr>
      <vt:lpstr>'1FR'!Print_Area</vt:lpstr>
      <vt:lpstr>'1FRB'!Print_Area</vt:lpstr>
      <vt:lpstr>'2'!Print_Area</vt:lpstr>
      <vt:lpstr>'2B'!Print_Area</vt:lpstr>
      <vt:lpstr>'2FR'!Print_Area</vt:lpstr>
      <vt:lpstr>'2FRB'!Print_Area</vt:lpstr>
    </vt:vector>
  </TitlesOfParts>
  <Manager/>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POISMANS</dc:creator>
  <cp:keywords>473247-473246-422472-422558</cp:keywords>
  <dc:description/>
  <cp:lastModifiedBy>Philippe POISMANS</cp:lastModifiedBy>
  <cp:lastPrinted>2024-01-08T14:25:59Z</cp:lastPrinted>
  <dcterms:created xsi:type="dcterms:W3CDTF">2000-02-07T09:26:44Z</dcterms:created>
  <dcterms:modified xsi:type="dcterms:W3CDTF">2025-03-11T13:46:34Z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